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122018\materiali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30" i="1" l="1"/>
  <c r="F131" i="1"/>
  <c r="F132" i="1"/>
  <c r="F133" i="1"/>
  <c r="F134" i="1"/>
  <c r="F135" i="1"/>
  <c r="F136" i="1"/>
  <c r="F137" i="1"/>
  <c r="F138" i="1"/>
  <c r="F139" i="1"/>
  <c r="F121" i="1"/>
  <c r="F122" i="1"/>
  <c r="F123" i="1"/>
  <c r="F124" i="1"/>
  <c r="F125" i="1"/>
  <c r="F126" i="1"/>
  <c r="F127" i="1"/>
  <c r="F115" i="1"/>
  <c r="F116" i="1"/>
  <c r="F117" i="1"/>
  <c r="F118" i="1"/>
  <c r="F119" i="1"/>
  <c r="F120" i="1"/>
  <c r="F104" i="1"/>
  <c r="F106" i="1"/>
  <c r="F107" i="1"/>
  <c r="F108" i="1"/>
  <c r="F109" i="1"/>
  <c r="F110" i="1"/>
  <c r="F111" i="1"/>
  <c r="F114" i="1"/>
  <c r="F90" i="1"/>
  <c r="F91" i="1"/>
  <c r="F92" i="1"/>
  <c r="F93" i="1"/>
  <c r="F94" i="1"/>
  <c r="F95" i="1"/>
  <c r="F96" i="1"/>
  <c r="F97" i="1"/>
  <c r="F98" i="1"/>
  <c r="F99" i="1"/>
  <c r="F100" i="1"/>
  <c r="F102" i="1"/>
  <c r="F103" i="1"/>
  <c r="F78" i="1"/>
  <c r="F80" i="1"/>
  <c r="F81" i="1"/>
  <c r="F82" i="1"/>
  <c r="F84" i="1"/>
  <c r="F85" i="1"/>
  <c r="F86" i="1"/>
  <c r="F87" i="1"/>
  <c r="F88" i="1"/>
  <c r="F89" i="1"/>
  <c r="F69" i="1"/>
  <c r="F70" i="1"/>
  <c r="F71" i="1"/>
  <c r="F72" i="1"/>
  <c r="F73" i="1"/>
  <c r="F63" i="1"/>
  <c r="F64" i="1"/>
  <c r="F65" i="1"/>
  <c r="F66" i="1"/>
  <c r="F67" i="1"/>
  <c r="F68" i="1"/>
  <c r="F45" i="1"/>
  <c r="F46" i="1"/>
  <c r="F47" i="1"/>
  <c r="F50" i="1"/>
  <c r="F51" i="1"/>
  <c r="F52" i="1"/>
  <c r="F53" i="1"/>
  <c r="F55" i="1"/>
  <c r="F56" i="1"/>
  <c r="F57" i="1"/>
  <c r="F58" i="1"/>
  <c r="F59" i="1"/>
  <c r="F60" i="1"/>
  <c r="F61" i="1"/>
  <c r="F41" i="1"/>
  <c r="F42" i="1"/>
  <c r="F43" i="1"/>
  <c r="F44" i="1"/>
  <c r="F28" i="1"/>
  <c r="F29" i="1"/>
  <c r="F30" i="1"/>
  <c r="F31" i="1"/>
  <c r="F32" i="1"/>
  <c r="F34" i="1"/>
  <c r="F35" i="1"/>
  <c r="F36" i="1"/>
  <c r="F37" i="1"/>
  <c r="F38" i="1"/>
  <c r="F23" i="1"/>
  <c r="F24" i="1"/>
  <c r="F25" i="1"/>
  <c r="F26" i="1"/>
  <c r="F17" i="1"/>
  <c r="F18" i="1"/>
  <c r="F19" i="1"/>
  <c r="F20" i="1"/>
  <c r="G129" i="1" l="1"/>
  <c r="G128" i="1" s="1"/>
  <c r="H129" i="1"/>
  <c r="E129" i="1"/>
  <c r="H128" i="1"/>
  <c r="E128" i="1" l="1"/>
  <c r="F128" i="1" s="1"/>
  <c r="F129" i="1"/>
  <c r="G113" i="1"/>
  <c r="G112" i="1" s="1"/>
  <c r="G105" i="1" s="1"/>
  <c r="H113" i="1"/>
  <c r="H112" i="1" s="1"/>
  <c r="H105" i="1" s="1"/>
  <c r="E113" i="1"/>
  <c r="E112" i="1" l="1"/>
  <c r="F113" i="1"/>
  <c r="G101" i="1"/>
  <c r="H101" i="1"/>
  <c r="E101" i="1"/>
  <c r="F101" i="1" s="1"/>
  <c r="E77" i="1"/>
  <c r="F77" i="1" s="1"/>
  <c r="G77" i="1"/>
  <c r="H77" i="1"/>
  <c r="E105" i="1" l="1"/>
  <c r="F105" i="1" s="1"/>
  <c r="F112" i="1"/>
  <c r="H81" i="1"/>
  <c r="G81" i="1"/>
  <c r="E83" i="1" l="1"/>
  <c r="F83" i="1" s="1"/>
  <c r="G83" i="1"/>
  <c r="G79" i="1"/>
  <c r="E79" i="1"/>
  <c r="G54" i="1"/>
  <c r="E54" i="1"/>
  <c r="F54" i="1" s="1"/>
  <c r="G62" i="1"/>
  <c r="E62" i="1"/>
  <c r="F62" i="1" s="1"/>
  <c r="H62" i="1"/>
  <c r="G49" i="1"/>
  <c r="G48" i="1" s="1"/>
  <c r="E49" i="1"/>
  <c r="H49" i="1"/>
  <c r="G33" i="1"/>
  <c r="E33" i="1"/>
  <c r="F33" i="1" s="1"/>
  <c r="G22" i="1"/>
  <c r="G21" i="1" s="1"/>
  <c r="E22" i="1"/>
  <c r="G16" i="1"/>
  <c r="G15" i="1" s="1"/>
  <c r="E16" i="1"/>
  <c r="H16" i="1"/>
  <c r="E48" i="1" l="1"/>
  <c r="F48" i="1" s="1"/>
  <c r="F49" i="1"/>
  <c r="E21" i="1"/>
  <c r="F21" i="1" s="1"/>
  <c r="F22" i="1"/>
  <c r="E76" i="1"/>
  <c r="F76" i="1" s="1"/>
  <c r="F79" i="1"/>
  <c r="E15" i="1"/>
  <c r="F15" i="1" s="1"/>
  <c r="F16" i="1"/>
  <c r="E27" i="1"/>
  <c r="F27" i="1" s="1"/>
  <c r="G40" i="1"/>
  <c r="G39" i="1" s="1"/>
  <c r="G76" i="1"/>
  <c r="E40" i="1"/>
  <c r="G27" i="1"/>
  <c r="E39" i="1" l="1"/>
  <c r="F40" i="1"/>
  <c r="G75" i="1"/>
  <c r="G74" i="1" s="1"/>
  <c r="G14" i="1"/>
  <c r="E75" i="1"/>
  <c r="H79" i="1"/>
  <c r="E74" i="1" l="1"/>
  <c r="F75" i="1"/>
  <c r="E14" i="1"/>
  <c r="F14" i="1" s="1"/>
  <c r="F39" i="1"/>
  <c r="G140" i="1"/>
  <c r="H83" i="1"/>
  <c r="H76" i="1"/>
  <c r="H40" i="1"/>
  <c r="H48" i="1"/>
  <c r="H54" i="1"/>
  <c r="H33" i="1"/>
  <c r="H22" i="1"/>
  <c r="H21" i="1" s="1"/>
  <c r="H15" i="1"/>
  <c r="E140" i="1" l="1"/>
  <c r="F140" i="1" s="1"/>
  <c r="F74" i="1"/>
  <c r="H39" i="1"/>
  <c r="H27" i="1"/>
  <c r="H14" i="1" l="1"/>
  <c r="H75" i="1"/>
  <c r="H74" i="1" s="1"/>
  <c r="H140" i="1" l="1"/>
</calcChain>
</file>

<file path=xl/sharedStrings.xml><?xml version="1.0" encoding="utf-8"?>
<sst xmlns="http://schemas.openxmlformats.org/spreadsheetml/2006/main" count="246" uniqueCount="242">
  <si>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</si>
  <si>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</si>
  <si>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</si>
  <si>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</si>
  <si>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</si>
  <si>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</si>
  <si>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</si>
  <si>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</si>
  <si>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</si>
  <si>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</si>
  <si>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</si>
  <si>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</si>
  <si>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</si>
  <si>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</si>
  <si>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</si>
  <si>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</si>
  <si>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</si>
  <si>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</si>
  <si>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</si>
  <si>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</si>
  <si>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</si>
  <si>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</si>
  <si>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</si>
  <si>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</si>
  <si>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</si>
  <si>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</si>
  <si>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</si>
  <si>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</si>
  <si>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</si>
  <si>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</si>
  <si>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</si>
  <si>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</si>
  <si>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</si>
  <si>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</si>
  <si>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</si>
  <si>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</si>
  <si>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</si>
  <si>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</si>
  <si>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</si>
  <si>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</si>
  <si>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</si>
  <si>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</si>
  <si>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</si>
  <si>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</si>
  <si>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</si>
  <si>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</si>
  <si>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</si>
  <si>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</si>
  <si>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</si>
  <si>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</si>
  <si>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</si>
  <si>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</si>
  <si>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</si>
  <si>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</si>
  <si>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</si>
  <si>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</si>
  <si>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</si>
  <si>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</si>
  <si>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</si>
  <si>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</si>
  <si>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</si>
  <si>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</si>
  <si>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</si>
  <si>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</si>
  <si>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</si>
  <si>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</si>
  <si>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</si>
  <si>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</si>
  <si>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</si>
  <si>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</si>
  <si>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</si>
  <si>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</si>
  <si>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</si>
  <si>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</si>
  <si>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</si>
  <si>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</si>
  <si>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</si>
  <si>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</si>
  <si>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</si>
  <si>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</si>
  <si>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</si>
  <si>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</si>
  <si>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</si>
  <si>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</si>
  <si>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</si>
  <si>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</si>
  <si>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</si>
  <si>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</si>
  <si>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</si>
  <si>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</si>
  <si>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</si>
  <si>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</si>
  <si>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</si>
  <si>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</si>
  <si>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</si>
  <si>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</si>
  <si>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</si>
  <si>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</si>
  <si>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</si>
  <si>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</si>
  <si>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</si>
  <si>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</si>
  <si>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</si>
  <si>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</si>
  <si>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</si>
  <si>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</si>
  <si>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</si>
  <si>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</si>
  <si>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</si>
  <si>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</si>
  <si>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</si>
  <si>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</si>
  <si>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</si>
  <si>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</si>
  <si>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</si>
  <si>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</si>
  <si>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</si>
  <si>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</si>
  <si>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</si>
  <si>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</si>
  <si>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</si>
  <si>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</si>
  <si>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</si>
  <si>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</si>
  <si>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</si>
  <si>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</si>
  <si>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</si>
  <si>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</si>
  <si>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</si>
  <si>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</si>
  <si>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</si>
  <si>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</si>
  <si>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000 2 02 20216 05 0000 151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</si>
  <si>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</si>
  <si>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</si>
  <si>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</si>
  <si>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</si>
  <si>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</si>
  <si>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</si>
  <si>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</si>
  <si>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</si>
  <si>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</si>
  <si>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</si>
  <si>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</si>
  <si>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</si>
  <si>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</si>
  <si>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</si>
  <si>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</si>
  <si>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</si>
  <si>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</si>
  <si>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</si>
  <si>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</si>
  <si>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</si>
  <si>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</si>
  <si>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</si>
  <si>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</si>
  <si>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</si>
  <si>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</si>
  <si>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</si>
  <si>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</si>
  <si>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</si>
  <si>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</si>
  <si>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</si>
  <si>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</si>
  <si>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</si>
  <si>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</si>
  <si>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</si>
  <si>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</si>
  <si>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</si>
  <si>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</si>
  <si>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</si>
  <si>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</si>
  <si>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</si>
  <si>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</si>
  <si>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</si>
  <si>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</si>
  <si>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</si>
  <si>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</si>
  <si>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</si>
  <si>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</si>
  <si>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</si>
  <si>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</si>
  <si>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</si>
  <si>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 xml:space="preserve"> 2019 год (план)</t>
  </si>
  <si>
    <t xml:space="preserve"> 2020 год  (план)</t>
  </si>
  <si>
    <t xml:space="preserve"> 2021 год   (план)</t>
  </si>
  <si>
    <t>2017 год (исполнение)</t>
  </si>
  <si>
    <t>2018 год   (оценка)</t>
  </si>
  <si>
    <t>Темп роста 2018/2019г.</t>
  </si>
  <si>
    <t>000 1 05 0202002 0000 110</t>
  </si>
  <si>
    <t>Единый налог на вмененный доход для отдельных видов деятельности (за налоговые периоды, истекшие до 1 января 2011)</t>
  </si>
  <si>
    <t>000 10 9 00000 00 0000 000</t>
  </si>
  <si>
    <t>000 10 9 06000 02 0000 110</t>
  </si>
  <si>
    <t>000 10 9 06010 02 0000 110</t>
  </si>
  <si>
    <t>ЗАДОЛЖЕННОСТЬ И ПЕРЕРАСЧЕСТЫ ПО ОТМЕННЕНЫМ НАЛОГАМ,СБОРАМ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</si>
  <si>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</si>
  <si>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</si>
  <si>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000 112000 00 0000 000</t>
  </si>
  <si>
    <t>000 1 12 01020 01 0000 120</t>
  </si>
  <si>
    <t>Плата за выбросы загрязняющих веществ в атмосферный воздух передвижными объектами</t>
  </si>
  <si>
    <t>000 114 00000 00 0000 000</t>
  </si>
  <si>
    <t>ДОХОДЫ ОТ ПРОДАЖИ МАТЕРИАЛЬНЫХ И НЕМАТЕРИАЛЬНЫХ АКТИВОВ</t>
  </si>
  <si>
    <t>Доходы от продажи земельных участков 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</si>
  <si>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</si>
  <si>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нраницах сельских поселений и межселенных территорий муниципальных районов</t>
  </si>
  <si>
    <t>000 114 06000 00 0000 430</t>
  </si>
  <si>
    <t>000 114 06010 00 0000 430</t>
  </si>
  <si>
    <t>000 114 06013 05 0000 430</t>
  </si>
  <si>
    <t>000 116 03000 00 0000 140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</si>
  <si>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</si>
  <si>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</si>
  <si>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116,1191,1192.пунктами 1и2 статьи 120, статьями 125,126,1261,128,129,1291,1294,132,133,134,135,1351,1352 Налогового кодекса Российской Федерации</t>
  </si>
  <si>
    <t>000 116 03010 01 0000 140</t>
  </si>
  <si>
    <t>000 116 03030 01 0000 140</t>
  </si>
  <si>
    <t>Денежные взыскания (штрафы) за административные  правонарушение в области  налогов и сборов, предусмотренные Кодексом Российской Федерации об административных правонарушениях</t>
  </si>
  <si>
    <t>000 1 16 08010 01  0000 140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</si>
  <si>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</si>
  <si>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</si>
  <si>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</si>
  <si>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</si>
  <si>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ркружающей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</si>
  <si>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000 2 02 20051 05 0000 151</t>
  </si>
  <si>
    <t>000 2 02 20051 00 0000 151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</si>
  <si>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</si>
  <si>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</si>
  <si>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000 2 02 25097 00 0000 151</t>
  </si>
  <si>
    <t>000 2 02 25097 05 0000 151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</si>
  <si>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</si>
  <si>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</si>
  <si>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000 2 02 25519 00 0000 151</t>
  </si>
  <si>
    <t>Субсидии бюджетам на поддержку отрасли культуры</t>
  </si>
  <si>
    <t>Субсидии бюджетам  муниципальных районов на поддержку отрасли культуры</t>
  </si>
  <si>
    <t>000 2 19 0000 00 0000 000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</si>
  <si>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</si>
  <si>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000 2 19 0000 05 0000 151</t>
  </si>
  <si>
    <t>000 2 19 6001 05 0000 151</t>
  </si>
  <si>
    <t>Возврат остатков субсидий, субвенций и иных межбюджетных трасфертов, имеющих цедевое назначение, прошлых лет из бюджетов муниципальных районов</t>
  </si>
  <si>
    <t>Возврат прочих остатков субсидий, субвенций и иных межбюджетных трасфертов, имеющих цедевое назначение, прошлых лет из бюджетов муниципальных районов</t>
  </si>
  <si>
    <t>000 2 02 2007700 0000 151</t>
  </si>
  <si>
    <t>Субсидии бюджетам на софинансипрование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</si>
  <si>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софинансипрование капитальных вложений в объекты государственной (муниципальной) собственности</t>
  </si>
  <si>
    <t>Доходы бюджета муниципального образования "Жирятинский район" в 2017-2021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</si>
</sst>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%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4" fontId="30" fillId="0" borderId="1" xfId="0" applyNumberFormat="1" applyFont="1" applyBorder="1"/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9" fillId="0" borderId="5" xfId="0" applyFont="1" applyBorder="1" applyAlignment="1">
      <alignment horizontal="justify" vertical="center" wrapText="1"/>
    </xf>
    <xf numFmtId="4" fontId="30" fillId="0" borderId="23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0" borderId="7" xfId="0" applyNumberFormat="1" applyFont="1" applyBorder="1" applyAlignment="1"/>
    <xf numFmtId="0" fontId="29" fillId="0" borderId="5" xfId="0" applyFont="1" applyBorder="1" applyAlignment="1">
      <alignment vertical="center" wrapText="1"/>
    </xf>
    <xf numFmtId="4" fontId="30" fillId="0" borderId="1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7" fillId="0" borderId="7" xfId="0" applyFont="1" applyBorder="1" applyAlignment="1">
      <alignment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7" xfId="0" applyFont="1" applyBorder="1" applyAlignment="1">
      <alignment wrapText="1"/>
    </xf>
    <xf numFmtId="43" fontId="27" fillId="0" borderId="1" xfId="45" applyFont="1" applyBorder="1" applyAlignment="1">
      <alignment horizontal="justify" vertical="center" wrapText="1"/>
    </xf>
    <xf numFmtId="43" fontId="29" fillId="0" borderId="1" xfId="45" applyFont="1" applyBorder="1" applyAlignment="1">
      <alignment horizontal="justify" vertical="center" wrapText="1"/>
    </xf>
    <xf numFmtId="43" fontId="29" fillId="0" borderId="2" xfId="45" applyFont="1" applyBorder="1" applyAlignment="1">
      <alignment horizontal="justify" vertical="center" wrapText="1"/>
    </xf>
    <xf numFmtId="43" fontId="29" fillId="0" borderId="24" xfId="45" applyFont="1" applyBorder="1" applyAlignment="1">
      <alignment horizontal="justify" vertical="center" wrapText="1"/>
    </xf>
    <xf numFmtId="43" fontId="27" fillId="2" borderId="24" xfId="45" applyFont="1" applyFill="1" applyBorder="1" applyAlignment="1">
      <alignment horizontal="left" vertical="center" wrapText="1"/>
    </xf>
    <xf numFmtId="43" fontId="29" fillId="2" borderId="2" xfId="45" applyFont="1" applyFill="1" applyBorder="1" applyAlignment="1">
      <alignment horizontal="left" vertical="center" wrapText="1"/>
    </xf>
    <xf numFmtId="43" fontId="29" fillId="2" borderId="8" xfId="45" applyFont="1" applyFill="1" applyBorder="1" applyAlignment="1">
      <alignment horizontal="left" vertical="center" wrapText="1"/>
    </xf>
    <xf numFmtId="43" fontId="27" fillId="0" borderId="2" xfId="45" applyFont="1" applyBorder="1" applyAlignment="1">
      <alignment horizontal="justify" vertical="center" wrapText="1"/>
    </xf>
    <xf numFmtId="43" fontId="29" fillId="0" borderId="7" xfId="45" applyFont="1" applyBorder="1" applyAlignment="1">
      <alignment horizontal="justify" vertical="center" wrapText="1"/>
    </xf>
    <xf numFmtId="43" fontId="29" fillId="0" borderId="0" xfId="45" applyFont="1" applyBorder="1" applyAlignment="1">
      <alignment horizontal="justify" vertical="center" wrapText="1"/>
    </xf>
    <xf numFmtId="43" fontId="29" fillId="0" borderId="2" xfId="45" applyFont="1" applyBorder="1" applyAlignment="1">
      <alignment vertical="center" wrapText="1"/>
    </xf>
    <xf numFmtId="43" fontId="29" fillId="0" borderId="0" xfId="45" applyFont="1" applyBorder="1" applyAlignment="1">
      <alignment vertical="center" wrapText="1"/>
    </xf>
    <xf numFmtId="43" fontId="29" fillId="0" borderId="1" xfId="45" applyFont="1" applyBorder="1" applyAlignment="1">
      <alignment vertical="center" wrapText="1"/>
    </xf>
    <xf numFmtId="43" fontId="27" fillId="0" borderId="1" xfId="45" applyFont="1" applyBorder="1" applyAlignment="1">
      <alignment vertical="center" wrapText="1"/>
    </xf>
    <xf numFmtId="0" fontId="29" fillId="0" borderId="1" xfId="0" applyFont="1" applyBorder="1" applyAlignment="1">
      <alignment horizontal="right" vertical="center" wrapText="1"/>
    </xf>
    <xf numFmtId="43" fontId="29" fillId="0" borderId="7" xfId="45" applyFont="1" applyBorder="1" applyAlignment="1">
      <alignment horizontal="right" vertical="center" wrapText="1"/>
    </xf>
    <xf numFmtId="43" fontId="29" fillId="0" borderId="1" xfId="45" applyFont="1" applyBorder="1" applyAlignment="1">
      <alignment horizontal="right" vertical="center" wrapText="1"/>
    </xf>
    <xf numFmtId="43" fontId="29" fillId="0" borderId="23" xfId="45" applyFont="1" applyBorder="1" applyAlignment="1">
      <alignment horizontal="right" vertical="center" wrapText="1"/>
    </xf>
    <xf numFmtId="43" fontId="27" fillId="0" borderId="7" xfId="45" applyFont="1" applyBorder="1" applyAlignment="1">
      <alignment horizontal="right" vertical="center" wrapText="1"/>
    </xf>
    <xf numFmtId="43" fontId="29" fillId="0" borderId="0" xfId="45" applyFont="1" applyBorder="1" applyAlignment="1">
      <alignment horizontal="right" vertical="center" wrapText="1"/>
    </xf>
    <xf numFmtId="43" fontId="29" fillId="34" borderId="7" xfId="45" applyFont="1" applyFill="1" applyBorder="1" applyAlignment="1" applyProtection="1">
      <alignment horizontal="right" vertical="center" wrapText="1"/>
      <protection locked="0"/>
    </xf>
    <xf numFmtId="43" fontId="29" fillId="0" borderId="7" xfId="45" applyFont="1" applyBorder="1" applyAlignment="1">
      <alignment horizontal="right" wrapText="1"/>
    </xf>
    <xf numFmtId="43" fontId="29" fillId="0" borderId="2" xfId="45" applyFont="1" applyBorder="1" applyAlignment="1">
      <alignment horizontal="right" vertical="center" wrapText="1"/>
    </xf>
    <xf numFmtId="43" fontId="27" fillId="0" borderId="1" xfId="45" applyFont="1" applyBorder="1" applyAlignment="1">
      <alignment horizontal="right" vertical="center" wrapText="1"/>
    </xf>
    <xf numFmtId="43" fontId="29" fillId="0" borderId="4" xfId="45" applyFont="1" applyBorder="1" applyAlignment="1">
      <alignment horizontal="right" vertical="center" wrapText="1"/>
    </xf>
    <xf numFmtId="43" fontId="27" fillId="2" borderId="24" xfId="45" applyFont="1" applyFill="1" applyBorder="1" applyAlignment="1">
      <alignment horizontal="right" vertical="center" wrapText="1"/>
    </xf>
    <xf numFmtId="43" fontId="29" fillId="2" borderId="2" xfId="45" applyFont="1" applyFill="1" applyBorder="1" applyAlignment="1">
      <alignment horizontal="right" vertical="center" wrapText="1"/>
    </xf>
    <xf numFmtId="43" fontId="29" fillId="2" borderId="8" xfId="45" applyFont="1" applyFill="1" applyBorder="1" applyAlignment="1">
      <alignment horizontal="right" vertical="center" wrapText="1"/>
    </xf>
    <xf numFmtId="43" fontId="27" fillId="0" borderId="2" xfId="45" applyFont="1" applyBorder="1" applyAlignment="1">
      <alignment horizontal="right" vertical="center" wrapText="1"/>
    </xf>
    <xf numFmtId="43" fontId="29" fillId="0" borderId="24" xfId="45" applyFont="1" applyBorder="1" applyAlignment="1">
      <alignment horizontal="right" vertical="center" wrapText="1"/>
    </xf>
    <xf numFmtId="4" fontId="27" fillId="0" borderId="7" xfId="0" applyNumberFormat="1" applyFont="1" applyBorder="1" applyAlignment="1">
      <alignment vertical="center"/>
    </xf>
    <xf numFmtId="164" fontId="27" fillId="0" borderId="4" xfId="46" applyNumberFormat="1" applyFont="1" applyBorder="1" applyAlignment="1">
      <alignment horizontal="right" vertical="center" wrapText="1"/>
    </xf>
    <xf numFmtId="43" fontId="27" fillId="0" borderId="7" xfId="45" applyFont="1" applyBorder="1" applyAlignment="1">
      <alignment horizontal="right" wrapText="1"/>
    </xf>
    <xf numFmtId="4" fontId="27" fillId="0" borderId="7" xfId="0" applyNumberFormat="1" applyFont="1" applyBorder="1" applyAlignment="1"/>
    <xf numFmtId="164" fontId="27" fillId="0" borderId="4" xfId="46" applyNumberFormat="1" applyFont="1" applyBorder="1" applyAlignment="1">
      <alignment horizontal="right" wrapText="1"/>
    </xf>
    <xf numFmtId="43" fontId="27" fillId="0" borderId="10" xfId="45" applyFont="1" applyBorder="1" applyAlignment="1">
      <alignment horizontal="right" wrapText="1"/>
    </xf>
    <xf numFmtId="4" fontId="27" fillId="0" borderId="7" xfId="0" applyNumberFormat="1" applyFont="1" applyBorder="1"/>
    <xf numFmtId="43" fontId="27" fillId="0" borderId="3" xfId="45" applyFont="1" applyBorder="1" applyAlignment="1">
      <alignment horizontal="right" wrapText="1"/>
    </xf>
    <xf numFmtId="43" fontId="27" fillId="0" borderId="1" xfId="45" applyFont="1" applyBorder="1" applyAlignment="1">
      <alignment wrapText="1"/>
    </xf>
    <xf numFmtId="43" fontId="27" fillId="0" borderId="1" xfId="45" applyFont="1" applyBorder="1" applyAlignment="1">
      <alignment horizontal="right" wrapText="1"/>
    </xf>
    <xf numFmtId="4" fontId="27" fillId="0" borderId="1" xfId="0" applyNumberFormat="1" applyFont="1" applyBorder="1" applyAlignment="1"/>
    <xf numFmtId="43" fontId="27" fillId="0" borderId="3" xfId="45" applyFont="1" applyBorder="1" applyAlignment="1">
      <alignment wrapText="1"/>
    </xf>
    <xf numFmtId="4" fontId="27" fillId="0" borderId="1" xfId="0" applyNumberFormat="1" applyFont="1" applyBorder="1"/>
    <xf numFmtId="43" fontId="27" fillId="0" borderId="2" xfId="45" applyFont="1" applyBorder="1" applyAlignment="1">
      <alignment wrapText="1"/>
    </xf>
    <xf numFmtId="43" fontId="27" fillId="0" borderId="2" xfId="45" applyFont="1" applyBorder="1" applyAlignment="1">
      <alignment horizontal="right" wrapText="1"/>
    </xf>
    <xf numFmtId="4" fontId="27" fillId="2" borderId="5" xfId="0" applyNumberFormat="1" applyFont="1" applyFill="1" applyBorder="1" applyAlignment="1">
      <alignment horizontal="right" vertical="center" shrinkToFit="1"/>
    </xf>
    <xf numFmtId="4" fontId="27" fillId="0" borderId="4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vertical="center"/>
    </xf>
    <xf numFmtId="164" fontId="27" fillId="0" borderId="1" xfId="46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6" builtinId="5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A9" sqref="A9:H9"/>
    </sheetView>
  </sheetViews>
  <sheetFormatPr defaultRowHeight="15" x14ac:dyDescent="0.25"/>
  <cols>
    <col min="1" max="1" width="25.5703125" customWidth="1"/>
    <col min="2" max="2" width="53.140625" customWidth="1"/>
    <col min="3" max="3" width="14.7109375" customWidth="1"/>
    <col min="4" max="4" width="16.140625" customWidth="1"/>
    <col min="5" max="5" width="15.7109375" customWidth="1"/>
    <col min="6" max="6" width="18.5703125" customWidth="1"/>
    <col min="7" max="7" width="15.140625" customWidth="1"/>
    <col min="8" max="8" width="16.42578125" customWidth="1"/>
  </cols>
  <sheetData>
    <row r="1" spans="1:8" x14ac:dyDescent="0.25">
      <c r="B1" s="5"/>
      <c r="C1" s="57"/>
      <c r="D1" s="57"/>
      <c r="E1" s="6"/>
      <c r="F1" s="57"/>
      <c r="G1" s="6"/>
      <c r="H1" s="5"/>
    </row>
    <row r="2" spans="1:8" x14ac:dyDescent="0.25">
      <c r="H2" s="1"/>
    </row>
    <row r="3" spans="1:8" x14ac:dyDescent="0.25">
      <c r="H3" s="1"/>
    </row>
    <row r="4" spans="1:8" x14ac:dyDescent="0.25">
      <c r="H4" s="1"/>
    </row>
    <row r="5" spans="1:8" x14ac:dyDescent="0.25">
      <c r="H5" s="1"/>
    </row>
    <row r="6" spans="1:8" x14ac:dyDescent="0.25">
      <c r="B6" s="119"/>
      <c r="C6" s="119"/>
      <c r="D6" s="119"/>
      <c r="E6" s="119"/>
      <c r="F6" s="119"/>
      <c r="G6" s="119"/>
      <c r="H6" s="119"/>
    </row>
    <row r="7" spans="1:8" x14ac:dyDescent="0.25">
      <c r="B7" s="4"/>
      <c r="C7" s="57"/>
      <c r="D7" s="57"/>
      <c r="E7" s="6"/>
      <c r="F7" s="57"/>
      <c r="G7" s="6"/>
      <c r="H7" s="4"/>
    </row>
    <row r="8" spans="1:8" x14ac:dyDescent="0.25">
      <c r="H8" s="1"/>
    </row>
    <row r="9" spans="1:8" ht="54" customHeight="1" x14ac:dyDescent="0.25">
      <c r="A9" s="111" t="s">
        <v>241</v>
      </c>
      <c r="B9" s="111"/>
      <c r="C9" s="111"/>
      <c r="D9" s="111"/>
      <c r="E9" s="111"/>
      <c r="F9" s="111"/>
      <c r="G9" s="111"/>
      <c r="H9" s="111"/>
    </row>
    <row r="10" spans="1:8" x14ac:dyDescent="0.25">
      <c r="H10" s="2" t="s">
        <v>0</v>
      </c>
    </row>
    <row r="11" spans="1:8" x14ac:dyDescent="0.25">
      <c r="A11" s="112" t="s">
        <v>91</v>
      </c>
      <c r="B11" s="114" t="s">
        <v>1</v>
      </c>
      <c r="C11" s="120" t="s">
        <v>186</v>
      </c>
      <c r="D11" s="120" t="s">
        <v>187</v>
      </c>
      <c r="E11" s="120" t="s">
        <v>183</v>
      </c>
      <c r="F11" s="120" t="s">
        <v>188</v>
      </c>
      <c r="G11" s="120" t="s">
        <v>184</v>
      </c>
      <c r="H11" s="117" t="s">
        <v>185</v>
      </c>
    </row>
    <row r="12" spans="1:8" x14ac:dyDescent="0.25">
      <c r="A12" s="113"/>
      <c r="B12" s="115"/>
      <c r="C12" s="121"/>
      <c r="D12" s="121"/>
      <c r="E12" s="115"/>
      <c r="F12" s="121"/>
      <c r="G12" s="115"/>
      <c r="H12" s="118"/>
    </row>
    <row r="13" spans="1:8" x14ac:dyDescent="0.25">
      <c r="A13" s="113"/>
      <c r="B13" s="116"/>
      <c r="C13" s="122"/>
      <c r="D13" s="122"/>
      <c r="E13" s="116"/>
      <c r="F13" s="122"/>
      <c r="G13" s="116"/>
      <c r="H13" s="118"/>
    </row>
    <row r="14" spans="1:8" x14ac:dyDescent="0.25">
      <c r="A14" s="7" t="s">
        <v>2</v>
      </c>
      <c r="B14" s="8" t="s">
        <v>3</v>
      </c>
      <c r="C14" s="61">
        <v>62092719.479999997</v>
      </c>
      <c r="D14" s="84">
        <v>35950066</v>
      </c>
      <c r="E14" s="107">
        <f>E15+E21+E27+E33+E39+E48+E54+E62</f>
        <v>36866015</v>
      </c>
      <c r="F14" s="92">
        <f>E14/D14</f>
        <v>1.0254783676892276</v>
      </c>
      <c r="G14" s="107">
        <f>G15+G21+G27+G33+G39+G48+G54+G62</f>
        <v>39076335</v>
      </c>
      <c r="H14" s="107">
        <f>H15+H21+H27+H33+H39+H48+H54+H62</f>
        <v>40631795</v>
      </c>
    </row>
    <row r="15" spans="1:8" x14ac:dyDescent="0.25">
      <c r="A15" s="7" t="s">
        <v>4</v>
      </c>
      <c r="B15" s="9" t="s">
        <v>5</v>
      </c>
      <c r="C15" s="61">
        <v>35282602.75</v>
      </c>
      <c r="D15" s="84">
        <v>26950000</v>
      </c>
      <c r="E15" s="108">
        <f t="shared" ref="E15:G15" si="0">E16</f>
        <v>26950000</v>
      </c>
      <c r="F15" s="92">
        <f t="shared" ref="F15:F78" si="1">E15/D15</f>
        <v>1</v>
      </c>
      <c r="G15" s="108">
        <f t="shared" si="0"/>
        <v>28350000</v>
      </c>
      <c r="H15" s="108">
        <f>H16</f>
        <v>30037000</v>
      </c>
    </row>
    <row r="16" spans="1:8" x14ac:dyDescent="0.25">
      <c r="A16" s="10" t="s">
        <v>6</v>
      </c>
      <c r="B16" s="11" t="s">
        <v>7</v>
      </c>
      <c r="C16" s="62">
        <v>35282602.75</v>
      </c>
      <c r="D16" s="77">
        <v>26473110</v>
      </c>
      <c r="E16" s="12">
        <f t="shared" ref="E16:G16" si="2">E17+E18+E19+E20</f>
        <v>26950000</v>
      </c>
      <c r="F16" s="92">
        <f t="shared" si="1"/>
        <v>1.0180141282984885</v>
      </c>
      <c r="G16" s="12">
        <f t="shared" si="2"/>
        <v>28350000</v>
      </c>
      <c r="H16" s="12">
        <f>H17+H18+H19+H20</f>
        <v>30037000</v>
      </c>
    </row>
    <row r="17" spans="1:8" ht="63.75" x14ac:dyDescent="0.25">
      <c r="A17" s="10" t="s">
        <v>8</v>
      </c>
      <c r="B17" s="13" t="s">
        <v>9</v>
      </c>
      <c r="C17" s="62">
        <v>34955652.759999998</v>
      </c>
      <c r="D17" s="77">
        <v>26060360</v>
      </c>
      <c r="E17" s="14">
        <v>26672415</v>
      </c>
      <c r="F17" s="92">
        <f t="shared" si="1"/>
        <v>1.0234860531473855</v>
      </c>
      <c r="G17" s="14">
        <v>28057995</v>
      </c>
      <c r="H17" s="14">
        <v>29727618</v>
      </c>
    </row>
    <row r="18" spans="1:8" ht="84.75" customHeight="1" x14ac:dyDescent="0.25">
      <c r="A18" s="10" t="s">
        <v>10</v>
      </c>
      <c r="B18" s="15" t="s">
        <v>11</v>
      </c>
      <c r="C18" s="62">
        <v>201585.28</v>
      </c>
      <c r="D18" s="77">
        <v>280510</v>
      </c>
      <c r="E18" s="14">
        <v>188650</v>
      </c>
      <c r="F18" s="92">
        <f t="shared" si="1"/>
        <v>0.6725250436704574</v>
      </c>
      <c r="G18" s="14">
        <v>198450</v>
      </c>
      <c r="H18" s="14">
        <v>210259</v>
      </c>
    </row>
    <row r="19" spans="1:8" ht="38.25" x14ac:dyDescent="0.25">
      <c r="A19" s="10" t="s">
        <v>12</v>
      </c>
      <c r="B19" s="13" t="s">
        <v>13</v>
      </c>
      <c r="C19" s="63">
        <v>52591.57</v>
      </c>
      <c r="D19" s="83">
        <v>60110</v>
      </c>
      <c r="E19" s="14">
        <v>40425</v>
      </c>
      <c r="F19" s="92">
        <f t="shared" si="1"/>
        <v>0.67251705207120283</v>
      </c>
      <c r="G19" s="14">
        <v>42525</v>
      </c>
      <c r="H19" s="14">
        <v>45056</v>
      </c>
    </row>
    <row r="20" spans="1:8" ht="76.5" x14ac:dyDescent="0.25">
      <c r="A20" s="10" t="s">
        <v>14</v>
      </c>
      <c r="B20" s="16" t="s">
        <v>15</v>
      </c>
      <c r="C20" s="64">
        <v>72793.14</v>
      </c>
      <c r="D20" s="90">
        <v>72130</v>
      </c>
      <c r="E20" s="14">
        <v>48510</v>
      </c>
      <c r="F20" s="92">
        <f t="shared" si="1"/>
        <v>0.67253569943158187</v>
      </c>
      <c r="G20" s="14">
        <v>51030</v>
      </c>
      <c r="H20" s="14">
        <v>54067</v>
      </c>
    </row>
    <row r="21" spans="1:8" ht="38.25" x14ac:dyDescent="0.25">
      <c r="A21" s="17" t="s">
        <v>16</v>
      </c>
      <c r="B21" s="18" t="s">
        <v>17</v>
      </c>
      <c r="C21" s="65">
        <v>5435863.1600000001</v>
      </c>
      <c r="D21" s="86">
        <v>5559758</v>
      </c>
      <c r="E21" s="106">
        <f t="shared" ref="E21:G21" si="3">E22</f>
        <v>6019966</v>
      </c>
      <c r="F21" s="92">
        <f t="shared" si="1"/>
        <v>1.0827748258107637</v>
      </c>
      <c r="G21" s="106">
        <f t="shared" si="3"/>
        <v>6702386</v>
      </c>
      <c r="H21" s="106">
        <f>H22</f>
        <v>7575046</v>
      </c>
    </row>
    <row r="22" spans="1:8" ht="25.5" x14ac:dyDescent="0.25">
      <c r="A22" s="19" t="s">
        <v>22</v>
      </c>
      <c r="B22" s="20" t="s">
        <v>95</v>
      </c>
      <c r="C22" s="66">
        <v>5435863.1600000001</v>
      </c>
      <c r="D22" s="87">
        <v>5559758</v>
      </c>
      <c r="E22" s="21">
        <f t="shared" ref="E22:G22" si="4">E23+E24+E25+E26</f>
        <v>6019966</v>
      </c>
      <c r="F22" s="92">
        <f>E22/D22</f>
        <v>1.0827748258107637</v>
      </c>
      <c r="G22" s="21">
        <f t="shared" si="4"/>
        <v>6702386</v>
      </c>
      <c r="H22" s="21">
        <f>H23+H24+H25+H26</f>
        <v>7575046</v>
      </c>
    </row>
    <row r="23" spans="1:8" ht="54" customHeight="1" x14ac:dyDescent="0.25">
      <c r="A23" s="19" t="s">
        <v>100</v>
      </c>
      <c r="B23" s="20" t="s">
        <v>18</v>
      </c>
      <c r="C23" s="66">
        <v>2233592.7799999998</v>
      </c>
      <c r="D23" s="87">
        <v>2293213</v>
      </c>
      <c r="E23" s="22">
        <v>2182999</v>
      </c>
      <c r="F23" s="92">
        <f t="shared" si="1"/>
        <v>0.95193904796458073</v>
      </c>
      <c r="G23" s="22">
        <v>2428759</v>
      </c>
      <c r="H23" s="23">
        <v>2739577</v>
      </c>
    </row>
    <row r="24" spans="1:8" ht="69" customHeight="1" x14ac:dyDescent="0.25">
      <c r="A24" s="19" t="s">
        <v>101</v>
      </c>
      <c r="B24" s="20" t="s">
        <v>19</v>
      </c>
      <c r="C24" s="66">
        <v>22674.68</v>
      </c>
      <c r="D24" s="87">
        <v>20645</v>
      </c>
      <c r="E24" s="22">
        <v>15294</v>
      </c>
      <c r="F24" s="92">
        <f t="shared" si="1"/>
        <v>0.74080891256962944</v>
      </c>
      <c r="G24" s="22">
        <v>16037</v>
      </c>
      <c r="H24" s="23">
        <v>17538</v>
      </c>
    </row>
    <row r="25" spans="1:8" ht="63.75" x14ac:dyDescent="0.25">
      <c r="A25" s="19" t="s">
        <v>102</v>
      </c>
      <c r="B25" s="20" t="s">
        <v>20</v>
      </c>
      <c r="C25" s="66">
        <v>3612189.79</v>
      </c>
      <c r="D25" s="87">
        <v>3576956</v>
      </c>
      <c r="E25" s="22">
        <v>4227608</v>
      </c>
      <c r="F25" s="92">
        <f t="shared" si="1"/>
        <v>1.1819010354055235</v>
      </c>
      <c r="G25" s="22">
        <v>4709393</v>
      </c>
      <c r="H25" s="23">
        <v>5314030</v>
      </c>
    </row>
    <row r="26" spans="1:8" ht="63.75" x14ac:dyDescent="0.25">
      <c r="A26" s="24" t="s">
        <v>103</v>
      </c>
      <c r="B26" s="25" t="s">
        <v>21</v>
      </c>
      <c r="C26" s="67">
        <v>-432594.09</v>
      </c>
      <c r="D26" s="88">
        <v>-331056</v>
      </c>
      <c r="E26" s="22">
        <v>-405935</v>
      </c>
      <c r="F26" s="92">
        <f t="shared" si="1"/>
        <v>1.226182277318641</v>
      </c>
      <c r="G26" s="22">
        <v>-451803</v>
      </c>
      <c r="H26" s="23">
        <v>-496099</v>
      </c>
    </row>
    <row r="27" spans="1:8" x14ac:dyDescent="0.25">
      <c r="A27" s="7" t="s">
        <v>23</v>
      </c>
      <c r="B27" s="8" t="s">
        <v>24</v>
      </c>
      <c r="C27" s="68">
        <v>1266549.6000000001</v>
      </c>
      <c r="D27" s="89">
        <v>1266689.05</v>
      </c>
      <c r="E27" s="103">
        <f t="shared" ref="E27:G27" si="5">E28+E31</f>
        <v>1293200</v>
      </c>
      <c r="F27" s="92">
        <f t="shared" si="1"/>
        <v>1.0209293275251727</v>
      </c>
      <c r="G27" s="97">
        <f t="shared" si="5"/>
        <v>1311100</v>
      </c>
      <c r="H27" s="97">
        <f>H28+H31</f>
        <v>196900</v>
      </c>
    </row>
    <row r="28" spans="1:8" ht="25.5" x14ac:dyDescent="0.25">
      <c r="A28" s="10" t="s">
        <v>25</v>
      </c>
      <c r="B28" s="13" t="s">
        <v>26</v>
      </c>
      <c r="C28" s="63">
        <v>1176272.8600000001</v>
      </c>
      <c r="D28" s="83">
        <v>1072000</v>
      </c>
      <c r="E28" s="27">
        <v>1114000</v>
      </c>
      <c r="F28" s="92">
        <f t="shared" si="1"/>
        <v>1.039179104477612</v>
      </c>
      <c r="G28" s="28">
        <v>1123000</v>
      </c>
      <c r="H28" s="29">
        <v>0</v>
      </c>
    </row>
    <row r="29" spans="1:8" ht="25.5" x14ac:dyDescent="0.25">
      <c r="A29" s="10" t="s">
        <v>27</v>
      </c>
      <c r="B29" s="13" t="s">
        <v>26</v>
      </c>
      <c r="C29" s="63">
        <v>1174924.22</v>
      </c>
      <c r="D29" s="83">
        <v>1072000</v>
      </c>
      <c r="E29" s="14">
        <v>1114000</v>
      </c>
      <c r="F29" s="92">
        <f t="shared" si="1"/>
        <v>1.039179104477612</v>
      </c>
      <c r="G29" s="14">
        <v>1123000</v>
      </c>
      <c r="H29" s="29">
        <v>0</v>
      </c>
    </row>
    <row r="30" spans="1:8" ht="38.25" x14ac:dyDescent="0.25">
      <c r="A30" s="10" t="s">
        <v>189</v>
      </c>
      <c r="B30" s="42" t="s">
        <v>190</v>
      </c>
      <c r="C30" s="69">
        <v>1348.64</v>
      </c>
      <c r="D30" s="77"/>
      <c r="E30" s="14"/>
      <c r="F30" s="92" t="e">
        <f t="shared" si="1"/>
        <v>#DIV/0!</v>
      </c>
      <c r="G30" s="14"/>
      <c r="H30" s="29"/>
    </row>
    <row r="31" spans="1:8" x14ac:dyDescent="0.25">
      <c r="A31" s="10" t="s">
        <v>28</v>
      </c>
      <c r="B31" s="42" t="s">
        <v>29</v>
      </c>
      <c r="C31" s="70">
        <v>90276.74</v>
      </c>
      <c r="D31" s="80">
        <v>194689.05</v>
      </c>
      <c r="E31" s="27">
        <v>179200</v>
      </c>
      <c r="F31" s="92">
        <f t="shared" si="1"/>
        <v>0.92044211012381028</v>
      </c>
      <c r="G31" s="27">
        <v>188100</v>
      </c>
      <c r="H31" s="23">
        <v>196900</v>
      </c>
    </row>
    <row r="32" spans="1:8" x14ac:dyDescent="0.25">
      <c r="A32" s="10" t="s">
        <v>30</v>
      </c>
      <c r="B32" s="13" t="s">
        <v>29</v>
      </c>
      <c r="C32" s="63">
        <v>90276.74</v>
      </c>
      <c r="D32" s="83">
        <v>194689.05</v>
      </c>
      <c r="E32" s="14">
        <v>179200</v>
      </c>
      <c r="F32" s="92">
        <f t="shared" si="1"/>
        <v>0.92044211012381028</v>
      </c>
      <c r="G32" s="14">
        <v>188100</v>
      </c>
      <c r="H32" s="29">
        <v>196900</v>
      </c>
    </row>
    <row r="33" spans="1:8" x14ac:dyDescent="0.25">
      <c r="A33" s="7" t="s">
        <v>31</v>
      </c>
      <c r="B33" s="8" t="s">
        <v>32</v>
      </c>
      <c r="C33" s="68">
        <v>221460.9</v>
      </c>
      <c r="D33" s="89">
        <v>200000</v>
      </c>
      <c r="E33" s="103">
        <f t="shared" ref="E33:G33" si="6">E34</f>
        <v>200000</v>
      </c>
      <c r="F33" s="92">
        <f t="shared" si="1"/>
        <v>1</v>
      </c>
      <c r="G33" s="97">
        <f t="shared" si="6"/>
        <v>210000</v>
      </c>
      <c r="H33" s="97">
        <f>H34</f>
        <v>220000</v>
      </c>
    </row>
    <row r="34" spans="1:8" ht="25.5" x14ac:dyDescent="0.25">
      <c r="A34" s="10" t="s">
        <v>33</v>
      </c>
      <c r="B34" s="13" t="s">
        <v>34</v>
      </c>
      <c r="C34" s="63">
        <v>2241460.9</v>
      </c>
      <c r="D34" s="83">
        <v>200000</v>
      </c>
      <c r="E34" s="23">
        <v>200000</v>
      </c>
      <c r="F34" s="92">
        <f t="shared" si="1"/>
        <v>1</v>
      </c>
      <c r="G34" s="29">
        <v>210000</v>
      </c>
      <c r="H34" s="29">
        <v>220000</v>
      </c>
    </row>
    <row r="35" spans="1:8" ht="38.25" x14ac:dyDescent="0.25">
      <c r="A35" s="10" t="s">
        <v>35</v>
      </c>
      <c r="B35" s="13" t="s">
        <v>36</v>
      </c>
      <c r="C35" s="63">
        <v>221460.9</v>
      </c>
      <c r="D35" s="83">
        <v>200000</v>
      </c>
      <c r="E35" s="30">
        <v>200000</v>
      </c>
      <c r="F35" s="92">
        <f t="shared" si="1"/>
        <v>1</v>
      </c>
      <c r="G35" s="30">
        <v>210000</v>
      </c>
      <c r="H35" s="29">
        <v>220000</v>
      </c>
    </row>
    <row r="36" spans="1:8" ht="38.25" x14ac:dyDescent="0.25">
      <c r="A36" s="10" t="s">
        <v>191</v>
      </c>
      <c r="B36" s="13" t="s">
        <v>194</v>
      </c>
      <c r="C36" s="63">
        <v>-1268.02</v>
      </c>
      <c r="D36" s="83"/>
      <c r="E36" s="30"/>
      <c r="F36" s="92" t="e">
        <f t="shared" si="1"/>
        <v>#DIV/0!</v>
      </c>
      <c r="G36" s="38"/>
      <c r="H36" s="29"/>
    </row>
    <row r="37" spans="1:8" ht="25.5" x14ac:dyDescent="0.25">
      <c r="A37" s="10" t="s">
        <v>192</v>
      </c>
      <c r="B37" s="13" t="s">
        <v>195</v>
      </c>
      <c r="C37" s="63">
        <v>-1268.02</v>
      </c>
      <c r="D37" s="83"/>
      <c r="E37" s="30"/>
      <c r="F37" s="92" t="e">
        <f t="shared" si="1"/>
        <v>#DIV/0!</v>
      </c>
      <c r="G37" s="38"/>
      <c r="H37" s="29"/>
    </row>
    <row r="38" spans="1:8" x14ac:dyDescent="0.25">
      <c r="A38" s="10" t="s">
        <v>193</v>
      </c>
      <c r="B38" s="13" t="s">
        <v>196</v>
      </c>
      <c r="C38" s="63">
        <v>-1268.02</v>
      </c>
      <c r="D38" s="83"/>
      <c r="E38" s="30"/>
      <c r="F38" s="92" t="e">
        <f t="shared" si="1"/>
        <v>#DIV/0!</v>
      </c>
      <c r="G38" s="38"/>
      <c r="H38" s="29"/>
    </row>
    <row r="39" spans="1:8" ht="38.25" x14ac:dyDescent="0.25">
      <c r="A39" s="7" t="s">
        <v>37</v>
      </c>
      <c r="B39" s="31" t="s">
        <v>38</v>
      </c>
      <c r="C39" s="104">
        <v>1866072.07</v>
      </c>
      <c r="D39" s="105">
        <v>1564746.15</v>
      </c>
      <c r="E39" s="101">
        <f t="shared" ref="E39:G39" si="7">E40+E45</f>
        <v>1627649</v>
      </c>
      <c r="F39" s="95">
        <f t="shared" si="1"/>
        <v>1.0402000350024827</v>
      </c>
      <c r="G39" s="94">
        <f t="shared" si="7"/>
        <v>1627649</v>
      </c>
      <c r="H39" s="94">
        <f>H40+H45</f>
        <v>1627649</v>
      </c>
    </row>
    <row r="40" spans="1:8" ht="76.5" x14ac:dyDescent="0.25">
      <c r="A40" s="10" t="s">
        <v>39</v>
      </c>
      <c r="B40" s="32" t="s">
        <v>40</v>
      </c>
      <c r="C40" s="71">
        <v>1845072.07</v>
      </c>
      <c r="D40" s="83">
        <v>1564746.15</v>
      </c>
      <c r="E40" s="23">
        <f t="shared" ref="E40:G40" si="8">E41+E43</f>
        <v>1627649</v>
      </c>
      <c r="F40" s="92">
        <f t="shared" si="1"/>
        <v>1.0402000350024827</v>
      </c>
      <c r="G40" s="29">
        <f t="shared" si="8"/>
        <v>1627649</v>
      </c>
      <c r="H40" s="29">
        <f>H41+H43</f>
        <v>1627649</v>
      </c>
    </row>
    <row r="41" spans="1:8" ht="51" x14ac:dyDescent="0.25">
      <c r="A41" s="33" t="s">
        <v>41</v>
      </c>
      <c r="B41" s="32" t="s">
        <v>42</v>
      </c>
      <c r="C41" s="71">
        <v>1013012.13</v>
      </c>
      <c r="D41" s="83">
        <v>699312.15</v>
      </c>
      <c r="E41" s="23">
        <v>731344</v>
      </c>
      <c r="F41" s="92">
        <f>E41/D41</f>
        <v>1.0458047954693765</v>
      </c>
      <c r="G41" s="29">
        <v>731344</v>
      </c>
      <c r="H41" s="29">
        <v>731344</v>
      </c>
    </row>
    <row r="42" spans="1:8" ht="76.5" x14ac:dyDescent="0.25">
      <c r="A42" s="10" t="s">
        <v>123</v>
      </c>
      <c r="B42" s="32" t="s">
        <v>124</v>
      </c>
      <c r="C42" s="71">
        <v>1013012.13</v>
      </c>
      <c r="D42" s="83">
        <v>699312.15</v>
      </c>
      <c r="E42" s="23">
        <v>731344</v>
      </c>
      <c r="F42" s="92">
        <f t="shared" si="1"/>
        <v>1.0458047954693765</v>
      </c>
      <c r="G42" s="29">
        <v>731344</v>
      </c>
      <c r="H42" s="29">
        <v>731344</v>
      </c>
    </row>
    <row r="43" spans="1:8" ht="76.5" x14ac:dyDescent="0.25">
      <c r="A43" s="10" t="s">
        <v>43</v>
      </c>
      <c r="B43" s="32" t="s">
        <v>44</v>
      </c>
      <c r="C43" s="71">
        <v>832059.94</v>
      </c>
      <c r="D43" s="83">
        <v>865434</v>
      </c>
      <c r="E43" s="23">
        <v>896305</v>
      </c>
      <c r="F43" s="92">
        <f t="shared" si="1"/>
        <v>1.0356711199236452</v>
      </c>
      <c r="G43" s="29">
        <v>896305</v>
      </c>
      <c r="H43" s="29">
        <v>896305</v>
      </c>
    </row>
    <row r="44" spans="1:8" ht="63.75" x14ac:dyDescent="0.25">
      <c r="A44" s="33" t="s">
        <v>45</v>
      </c>
      <c r="B44" s="32" t="s">
        <v>46</v>
      </c>
      <c r="C44" s="71">
        <v>832059.94</v>
      </c>
      <c r="D44" s="83">
        <v>865434</v>
      </c>
      <c r="E44" s="23">
        <v>896305</v>
      </c>
      <c r="F44" s="92">
        <f t="shared" si="1"/>
        <v>1.0356711199236452</v>
      </c>
      <c r="G44" s="29">
        <v>896305</v>
      </c>
      <c r="H44" s="29">
        <v>896305</v>
      </c>
    </row>
    <row r="45" spans="1:8" ht="25.5" x14ac:dyDescent="0.25">
      <c r="A45" s="10" t="s">
        <v>47</v>
      </c>
      <c r="B45" s="32" t="s">
        <v>48</v>
      </c>
      <c r="C45" s="71">
        <v>21000</v>
      </c>
      <c r="D45" s="83"/>
      <c r="E45" s="23"/>
      <c r="F45" s="92" t="e">
        <f>E45/D45</f>
        <v>#DIV/0!</v>
      </c>
      <c r="G45" s="29"/>
      <c r="H45" s="29"/>
    </row>
    <row r="46" spans="1:8" ht="38.25" x14ac:dyDescent="0.25">
      <c r="A46" s="10" t="s">
        <v>49</v>
      </c>
      <c r="B46" s="32" t="s">
        <v>50</v>
      </c>
      <c r="C46" s="71">
        <v>21000</v>
      </c>
      <c r="D46" s="83"/>
      <c r="E46" s="23"/>
      <c r="F46" s="92" t="e">
        <f t="shared" si="1"/>
        <v>#DIV/0!</v>
      </c>
      <c r="G46" s="29"/>
      <c r="H46" s="29"/>
    </row>
    <row r="47" spans="1:8" ht="51" x14ac:dyDescent="0.25">
      <c r="A47" s="10" t="s">
        <v>51</v>
      </c>
      <c r="B47" s="10" t="s">
        <v>52</v>
      </c>
      <c r="C47" s="73">
        <v>21000</v>
      </c>
      <c r="D47" s="77"/>
      <c r="E47" s="35"/>
      <c r="F47" s="92" t="e">
        <f t="shared" si="1"/>
        <v>#DIV/0!</v>
      </c>
      <c r="G47" s="35"/>
      <c r="H47" s="23"/>
    </row>
    <row r="48" spans="1:8" ht="25.5" x14ac:dyDescent="0.25">
      <c r="A48" s="7" t="s">
        <v>197</v>
      </c>
      <c r="B48" s="7" t="s">
        <v>53</v>
      </c>
      <c r="C48" s="99">
        <v>241020.66</v>
      </c>
      <c r="D48" s="100">
        <v>189608.47</v>
      </c>
      <c r="E48" s="101">
        <f t="shared" ref="E48:G48" si="9">E49</f>
        <v>284000</v>
      </c>
      <c r="F48" s="95">
        <f t="shared" si="1"/>
        <v>1.4978233831009764</v>
      </c>
      <c r="G48" s="94">
        <f t="shared" si="9"/>
        <v>384000</v>
      </c>
      <c r="H48" s="94">
        <f>H49</f>
        <v>484000</v>
      </c>
    </row>
    <row r="49" spans="1:9" x14ac:dyDescent="0.25">
      <c r="A49" s="10" t="s">
        <v>54</v>
      </c>
      <c r="B49" s="34" t="s">
        <v>55</v>
      </c>
      <c r="C49" s="72">
        <v>241020.66</v>
      </c>
      <c r="D49" s="80">
        <v>189608.47</v>
      </c>
      <c r="E49" s="23">
        <f t="shared" ref="E49:G49" si="10">E50+E52+E53</f>
        <v>284000</v>
      </c>
      <c r="F49" s="92">
        <f t="shared" si="1"/>
        <v>1.4978233831009764</v>
      </c>
      <c r="G49" s="23">
        <f t="shared" si="10"/>
        <v>384000</v>
      </c>
      <c r="H49" s="23">
        <f>H50+H52+H53</f>
        <v>484000</v>
      </c>
    </row>
    <row r="50" spans="1:9" ht="25.5" x14ac:dyDescent="0.25">
      <c r="A50" s="10" t="s">
        <v>56</v>
      </c>
      <c r="B50" s="32" t="s">
        <v>57</v>
      </c>
      <c r="C50" s="71">
        <v>73130.45</v>
      </c>
      <c r="D50" s="83">
        <v>58207</v>
      </c>
      <c r="E50" s="35">
        <v>86052</v>
      </c>
      <c r="F50" s="92">
        <f t="shared" si="1"/>
        <v>1.4783788891370453</v>
      </c>
      <c r="G50" s="35">
        <v>116352</v>
      </c>
      <c r="H50" s="29">
        <v>146652</v>
      </c>
    </row>
    <row r="51" spans="1:9" ht="25.5" x14ac:dyDescent="0.25">
      <c r="A51" s="10" t="s">
        <v>198</v>
      </c>
      <c r="B51" s="32" t="s">
        <v>199</v>
      </c>
      <c r="C51" s="71">
        <v>195.81</v>
      </c>
      <c r="D51" s="83"/>
      <c r="E51" s="35"/>
      <c r="F51" s="92" t="e">
        <f t="shared" si="1"/>
        <v>#DIV/0!</v>
      </c>
      <c r="G51" s="35"/>
      <c r="H51" s="29"/>
    </row>
    <row r="52" spans="1:9" x14ac:dyDescent="0.25">
      <c r="A52" s="10" t="s">
        <v>58</v>
      </c>
      <c r="B52" s="32" t="s">
        <v>59</v>
      </c>
      <c r="C52" s="71">
        <v>19676.8</v>
      </c>
      <c r="D52" s="83">
        <v>16726.560000000001</v>
      </c>
      <c r="E52" s="35">
        <v>23572</v>
      </c>
      <c r="F52" s="92">
        <f t="shared" si="1"/>
        <v>1.4092556987210758</v>
      </c>
      <c r="G52" s="35">
        <v>31872</v>
      </c>
      <c r="H52" s="29">
        <v>40172</v>
      </c>
    </row>
    <row r="53" spans="1:9" x14ac:dyDescent="0.25">
      <c r="A53" s="10" t="s">
        <v>143</v>
      </c>
      <c r="B53" s="32" t="s">
        <v>60</v>
      </c>
      <c r="C53" s="71">
        <v>148017.60000000001</v>
      </c>
      <c r="D53" s="83">
        <v>114674.91</v>
      </c>
      <c r="E53" s="35">
        <v>174376</v>
      </c>
      <c r="F53" s="92">
        <f>E53/D53</f>
        <v>1.5206116141708765</v>
      </c>
      <c r="G53" s="35">
        <v>235776</v>
      </c>
      <c r="H53" s="29">
        <v>297176</v>
      </c>
    </row>
    <row r="54" spans="1:9" ht="25.5" x14ac:dyDescent="0.25">
      <c r="A54" s="36" t="s">
        <v>61</v>
      </c>
      <c r="B54" s="31" t="s">
        <v>62</v>
      </c>
      <c r="C54" s="102">
        <v>68271.360000000001</v>
      </c>
      <c r="D54" s="98">
        <v>81784.33</v>
      </c>
      <c r="E54" s="94">
        <f t="shared" ref="E54:G54" si="11">E55</f>
        <v>113200</v>
      </c>
      <c r="F54" s="95">
        <f t="shared" si="1"/>
        <v>1.3841282309214979</v>
      </c>
      <c r="G54" s="94">
        <f t="shared" si="11"/>
        <v>113200</v>
      </c>
      <c r="H54" s="94">
        <f>H55</f>
        <v>113200</v>
      </c>
      <c r="I54" s="37"/>
    </row>
    <row r="55" spans="1:9" x14ac:dyDescent="0.25">
      <c r="A55" s="10" t="s">
        <v>63</v>
      </c>
      <c r="B55" s="34" t="s">
        <v>64</v>
      </c>
      <c r="C55" s="72">
        <v>68271.360000000001</v>
      </c>
      <c r="D55" s="80">
        <v>81784.33</v>
      </c>
      <c r="E55" s="23">
        <v>113200</v>
      </c>
      <c r="F55" s="92">
        <f t="shared" si="1"/>
        <v>1.3841282309214979</v>
      </c>
      <c r="G55" s="23">
        <v>113200</v>
      </c>
      <c r="H55" s="23">
        <v>113200</v>
      </c>
      <c r="I55" s="37"/>
    </row>
    <row r="56" spans="1:9" x14ac:dyDescent="0.25">
      <c r="A56" s="33" t="s">
        <v>90</v>
      </c>
      <c r="B56" s="32" t="s">
        <v>66</v>
      </c>
      <c r="C56" s="71">
        <v>68271.360000000001</v>
      </c>
      <c r="D56" s="83">
        <v>81784.33</v>
      </c>
      <c r="E56" s="23">
        <v>113200</v>
      </c>
      <c r="F56" s="92">
        <f t="shared" si="1"/>
        <v>1.3841282309214979</v>
      </c>
      <c r="G56" s="23">
        <v>113200</v>
      </c>
      <c r="H56" s="23">
        <v>113200</v>
      </c>
      <c r="I56" s="37"/>
    </row>
    <row r="57" spans="1:9" ht="25.5" x14ac:dyDescent="0.25">
      <c r="A57" s="55" t="s">
        <v>65</v>
      </c>
      <c r="B57" s="34" t="s">
        <v>67</v>
      </c>
      <c r="C57" s="72">
        <v>68271.360000000001</v>
      </c>
      <c r="D57" s="80">
        <v>81784.33</v>
      </c>
      <c r="E57" s="23">
        <v>113200</v>
      </c>
      <c r="F57" s="92">
        <f t="shared" si="1"/>
        <v>1.3841282309214979</v>
      </c>
      <c r="G57" s="23">
        <v>113200</v>
      </c>
      <c r="H57" s="23">
        <v>113200</v>
      </c>
      <c r="I57" s="37"/>
    </row>
    <row r="58" spans="1:9" ht="25.5" x14ac:dyDescent="0.25">
      <c r="A58" s="7" t="s">
        <v>200</v>
      </c>
      <c r="B58" s="7" t="s">
        <v>201</v>
      </c>
      <c r="C58" s="74">
        <v>17253670.989999998</v>
      </c>
      <c r="D58" s="84">
        <v>231870.88</v>
      </c>
      <c r="E58" s="29"/>
      <c r="F58" s="92">
        <f t="shared" si="1"/>
        <v>0</v>
      </c>
      <c r="G58" s="29"/>
      <c r="H58" s="29"/>
      <c r="I58" s="37"/>
    </row>
    <row r="59" spans="1:9" ht="25.5" x14ac:dyDescent="0.25">
      <c r="A59" s="10" t="s">
        <v>205</v>
      </c>
      <c r="B59" s="10" t="s">
        <v>202</v>
      </c>
      <c r="C59" s="73">
        <v>17253670.989999998</v>
      </c>
      <c r="D59" s="77">
        <v>231870.88</v>
      </c>
      <c r="E59" s="29"/>
      <c r="F59" s="92">
        <f t="shared" si="1"/>
        <v>0</v>
      </c>
      <c r="G59" s="29"/>
      <c r="H59" s="29"/>
      <c r="I59" s="37"/>
    </row>
    <row r="60" spans="1:9" ht="25.5" x14ac:dyDescent="0.25">
      <c r="A60" s="10" t="s">
        <v>206</v>
      </c>
      <c r="B60" s="10" t="s">
        <v>203</v>
      </c>
      <c r="C60" s="73">
        <v>17253670.989999998</v>
      </c>
      <c r="D60" s="77">
        <v>231870.88</v>
      </c>
      <c r="E60" s="29"/>
      <c r="F60" s="92">
        <f t="shared" si="1"/>
        <v>0</v>
      </c>
      <c r="G60" s="29"/>
      <c r="H60" s="29"/>
      <c r="I60" s="37"/>
    </row>
    <row r="61" spans="1:9" ht="51" x14ac:dyDescent="0.25">
      <c r="A61" s="10" t="s">
        <v>207</v>
      </c>
      <c r="B61" s="10" t="s">
        <v>204</v>
      </c>
      <c r="C61" s="73">
        <v>17253670.989999998</v>
      </c>
      <c r="D61" s="77">
        <v>231870.88</v>
      </c>
      <c r="E61" s="29"/>
      <c r="F61" s="92">
        <f t="shared" si="1"/>
        <v>0</v>
      </c>
      <c r="G61" s="29"/>
      <c r="H61" s="29"/>
      <c r="I61" s="37"/>
    </row>
    <row r="62" spans="1:9" x14ac:dyDescent="0.25">
      <c r="A62" s="7" t="s">
        <v>209</v>
      </c>
      <c r="B62" s="7" t="s">
        <v>68</v>
      </c>
      <c r="C62" s="58">
        <v>458476.01</v>
      </c>
      <c r="D62" s="79">
        <v>378000</v>
      </c>
      <c r="E62" s="97">
        <f t="shared" ref="E62:G62" si="12">E66+E71+E72</f>
        <v>378000</v>
      </c>
      <c r="F62" s="92">
        <f>E62/D62</f>
        <v>1</v>
      </c>
      <c r="G62" s="97">
        <f t="shared" si="12"/>
        <v>378000</v>
      </c>
      <c r="H62" s="97">
        <f>H66+H71+H72</f>
        <v>378000</v>
      </c>
    </row>
    <row r="63" spans="1:9" ht="25.5" x14ac:dyDescent="0.25">
      <c r="A63" s="10" t="s">
        <v>208</v>
      </c>
      <c r="B63" s="10" t="s">
        <v>210</v>
      </c>
      <c r="C63" s="76">
        <v>4525</v>
      </c>
      <c r="D63" s="76">
        <v>5400</v>
      </c>
      <c r="E63" s="26"/>
      <c r="F63" s="92">
        <f t="shared" si="1"/>
        <v>0</v>
      </c>
      <c r="G63" s="26"/>
      <c r="H63" s="26"/>
    </row>
    <row r="64" spans="1:9" ht="63.75" x14ac:dyDescent="0.25">
      <c r="A64" s="10" t="s">
        <v>212</v>
      </c>
      <c r="B64" s="10" t="s">
        <v>211</v>
      </c>
      <c r="C64" s="76">
        <v>3575</v>
      </c>
      <c r="D64" s="76">
        <v>4800</v>
      </c>
      <c r="E64" s="26"/>
      <c r="F64" s="92">
        <f t="shared" si="1"/>
        <v>0</v>
      </c>
      <c r="G64" s="26"/>
      <c r="H64" s="26"/>
    </row>
    <row r="65" spans="1:8" ht="51" x14ac:dyDescent="0.25">
      <c r="A65" s="10" t="s">
        <v>213</v>
      </c>
      <c r="B65" s="10" t="s">
        <v>214</v>
      </c>
      <c r="C65" s="76">
        <v>950</v>
      </c>
      <c r="D65" s="76">
        <v>600</v>
      </c>
      <c r="E65" s="26"/>
      <c r="F65" s="92">
        <f t="shared" si="1"/>
        <v>0</v>
      </c>
      <c r="G65" s="26"/>
      <c r="H65" s="26"/>
    </row>
    <row r="66" spans="1:8" ht="51" x14ac:dyDescent="0.25">
      <c r="A66" s="10" t="s">
        <v>125</v>
      </c>
      <c r="B66" s="10" t="s">
        <v>121</v>
      </c>
      <c r="C66" s="76">
        <v>13500</v>
      </c>
      <c r="D66" s="76">
        <v>198500</v>
      </c>
      <c r="E66" s="38">
        <v>80000</v>
      </c>
      <c r="F66" s="92">
        <f t="shared" si="1"/>
        <v>0.40302267002518893</v>
      </c>
      <c r="G66" s="38">
        <v>80000</v>
      </c>
      <c r="H66" s="38">
        <v>80000</v>
      </c>
    </row>
    <row r="67" spans="1:8" ht="51" x14ac:dyDescent="0.25">
      <c r="A67" s="10" t="s">
        <v>215</v>
      </c>
      <c r="B67" s="10" t="s">
        <v>216</v>
      </c>
      <c r="C67" s="76">
        <v>3500</v>
      </c>
      <c r="D67" s="76">
        <v>198500</v>
      </c>
      <c r="E67" s="38"/>
      <c r="F67" s="92">
        <f t="shared" si="1"/>
        <v>0</v>
      </c>
      <c r="G67" s="38"/>
      <c r="H67" s="38"/>
    </row>
    <row r="68" spans="1:8" ht="38.25" x14ac:dyDescent="0.25">
      <c r="A68" s="10" t="s">
        <v>126</v>
      </c>
      <c r="B68" s="10" t="s">
        <v>122</v>
      </c>
      <c r="C68" s="76">
        <v>10000</v>
      </c>
      <c r="D68" s="76"/>
      <c r="E68" s="38">
        <v>80000</v>
      </c>
      <c r="F68" s="92" t="e">
        <f t="shared" si="1"/>
        <v>#DIV/0!</v>
      </c>
      <c r="G68" s="38">
        <v>80000</v>
      </c>
      <c r="H68" s="38">
        <v>80000</v>
      </c>
    </row>
    <row r="69" spans="1:8" ht="102" x14ac:dyDescent="0.25">
      <c r="A69" s="10" t="s">
        <v>217</v>
      </c>
      <c r="B69" s="10" t="s">
        <v>220</v>
      </c>
      <c r="C69" s="76">
        <v>10000</v>
      </c>
      <c r="D69" s="76"/>
      <c r="E69" s="38"/>
      <c r="F69" s="92" t="e">
        <f>E69/D69</f>
        <v>#DIV/0!</v>
      </c>
      <c r="G69" s="38"/>
      <c r="H69" s="38"/>
    </row>
    <row r="70" spans="1:8" ht="25.5" x14ac:dyDescent="0.25">
      <c r="A70" s="10" t="s">
        <v>218</v>
      </c>
      <c r="B70" s="10" t="s">
        <v>219</v>
      </c>
      <c r="C70" s="76">
        <v>10000</v>
      </c>
      <c r="D70" s="76">
        <v>10060</v>
      </c>
      <c r="E70" s="38"/>
      <c r="F70" s="92">
        <f t="shared" si="1"/>
        <v>0</v>
      </c>
      <c r="G70" s="38"/>
      <c r="H70" s="38"/>
    </row>
    <row r="71" spans="1:8" ht="51" x14ac:dyDescent="0.25">
      <c r="A71" s="10" t="s">
        <v>119</v>
      </c>
      <c r="B71" s="10" t="s">
        <v>120</v>
      </c>
      <c r="C71" s="77">
        <v>36200</v>
      </c>
      <c r="D71" s="77">
        <v>14100</v>
      </c>
      <c r="E71" s="30">
        <v>17000</v>
      </c>
      <c r="F71" s="92">
        <f t="shared" si="1"/>
        <v>1.2056737588652482</v>
      </c>
      <c r="G71" s="30">
        <v>17000</v>
      </c>
      <c r="H71" s="30">
        <v>17000</v>
      </c>
    </row>
    <row r="72" spans="1:8" ht="25.5" x14ac:dyDescent="0.25">
      <c r="A72" s="33" t="s">
        <v>69</v>
      </c>
      <c r="B72" s="39" t="s">
        <v>70</v>
      </c>
      <c r="C72" s="78">
        <v>394251.01</v>
      </c>
      <c r="D72" s="78">
        <v>144540</v>
      </c>
      <c r="E72" s="40">
        <v>281000</v>
      </c>
      <c r="F72" s="92">
        <f t="shared" si="1"/>
        <v>1.9440985194409852</v>
      </c>
      <c r="G72" s="40">
        <v>281000</v>
      </c>
      <c r="H72" s="40">
        <v>281000</v>
      </c>
    </row>
    <row r="73" spans="1:8" ht="38.25" x14ac:dyDescent="0.25">
      <c r="A73" s="10" t="s">
        <v>71</v>
      </c>
      <c r="B73" s="42" t="s">
        <v>72</v>
      </c>
      <c r="C73" s="75">
        <v>394251.01</v>
      </c>
      <c r="D73" s="77">
        <v>144540</v>
      </c>
      <c r="E73" s="30">
        <v>281000</v>
      </c>
      <c r="F73" s="92">
        <f t="shared" si="1"/>
        <v>1.9440985194409852</v>
      </c>
      <c r="G73" s="30">
        <v>281000</v>
      </c>
      <c r="H73" s="30">
        <v>281000</v>
      </c>
    </row>
    <row r="74" spans="1:8" x14ac:dyDescent="0.25">
      <c r="A74" s="7" t="s">
        <v>73</v>
      </c>
      <c r="B74" s="41" t="s">
        <v>74</v>
      </c>
      <c r="C74" s="93">
        <v>101866643.83</v>
      </c>
      <c r="D74" s="93">
        <v>114434884.12</v>
      </c>
      <c r="E74" s="94">
        <f t="shared" ref="E74:G74" si="13">E75</f>
        <v>108855527.73999999</v>
      </c>
      <c r="F74" s="95">
        <f>E74/D74</f>
        <v>0.95124426941220719</v>
      </c>
      <c r="G74" s="94">
        <f t="shared" si="13"/>
        <v>96443320.429999992</v>
      </c>
      <c r="H74" s="94">
        <f>H75</f>
        <v>93895297.709999993</v>
      </c>
    </row>
    <row r="75" spans="1:8" ht="25.5" x14ac:dyDescent="0.25">
      <c r="A75" s="7" t="s">
        <v>75</v>
      </c>
      <c r="B75" s="41" t="s">
        <v>76</v>
      </c>
      <c r="C75" s="93">
        <v>101929398.59999999</v>
      </c>
      <c r="D75" s="93">
        <v>114434884.12</v>
      </c>
      <c r="E75" s="94">
        <f>E76+E83+E105+E128</f>
        <v>108855527.73999999</v>
      </c>
      <c r="F75" s="95">
        <f t="shared" si="1"/>
        <v>0.95124426941220719</v>
      </c>
      <c r="G75" s="94">
        <f>G76+G83+G105+G128</f>
        <v>96443320.429999992</v>
      </c>
      <c r="H75" s="94">
        <f>H76+H83+H105+H128</f>
        <v>93895297.709999993</v>
      </c>
    </row>
    <row r="76" spans="1:8" ht="25.5" x14ac:dyDescent="0.25">
      <c r="A76" s="36" t="s">
        <v>150</v>
      </c>
      <c r="B76" s="41" t="s">
        <v>146</v>
      </c>
      <c r="C76" s="93">
        <v>26803094.699999999</v>
      </c>
      <c r="D76" s="93">
        <v>38016953.5</v>
      </c>
      <c r="E76" s="94">
        <f>E77+E79+E81</f>
        <v>34880600</v>
      </c>
      <c r="F76" s="95">
        <f t="shared" si="1"/>
        <v>0.91750118798972147</v>
      </c>
      <c r="G76" s="94">
        <f t="shared" ref="G76" si="14">G77+G79</f>
        <v>20417000</v>
      </c>
      <c r="H76" s="94">
        <f>H77+H79</f>
        <v>19545000</v>
      </c>
    </row>
    <row r="77" spans="1:8" x14ac:dyDescent="0.25">
      <c r="A77" s="10" t="s">
        <v>151</v>
      </c>
      <c r="B77" s="15" t="s">
        <v>77</v>
      </c>
      <c r="C77" s="80">
        <v>12043000</v>
      </c>
      <c r="D77" s="80">
        <v>8417000</v>
      </c>
      <c r="E77" s="23">
        <f t="shared" ref="E77:G77" si="15">E78</f>
        <v>20386000</v>
      </c>
      <c r="F77" s="92">
        <f t="shared" si="1"/>
        <v>2.4220030889865747</v>
      </c>
      <c r="G77" s="23">
        <f t="shared" si="15"/>
        <v>20417000</v>
      </c>
      <c r="H77" s="23">
        <f>H78</f>
        <v>19545000</v>
      </c>
    </row>
    <row r="78" spans="1:8" ht="25.5" x14ac:dyDescent="0.25">
      <c r="A78" s="33" t="s">
        <v>152</v>
      </c>
      <c r="B78" s="42" t="s">
        <v>78</v>
      </c>
      <c r="C78" s="76">
        <v>12043000</v>
      </c>
      <c r="D78" s="76">
        <v>8417000</v>
      </c>
      <c r="E78" s="43">
        <v>20386000</v>
      </c>
      <c r="F78" s="92">
        <f t="shared" si="1"/>
        <v>2.4220030889865747</v>
      </c>
      <c r="G78" s="43">
        <v>20417000</v>
      </c>
      <c r="H78" s="29">
        <v>19545000</v>
      </c>
    </row>
    <row r="79" spans="1:8" ht="25.5" x14ac:dyDescent="0.25">
      <c r="A79" s="10" t="s">
        <v>153</v>
      </c>
      <c r="B79" s="15" t="s">
        <v>79</v>
      </c>
      <c r="C79" s="80">
        <v>13750094.699999999</v>
      </c>
      <c r="D79" s="80">
        <v>28639953.5</v>
      </c>
      <c r="E79" s="27">
        <f t="shared" ref="E79:G79" si="16">E80</f>
        <v>14494600</v>
      </c>
      <c r="F79" s="92">
        <f t="shared" ref="F79:F89" si="17">E79/D79</f>
        <v>0.50609719041617862</v>
      </c>
      <c r="G79" s="27">
        <f t="shared" si="16"/>
        <v>0</v>
      </c>
      <c r="H79" s="23">
        <f>H80</f>
        <v>0</v>
      </c>
    </row>
    <row r="80" spans="1:8" ht="25.5" x14ac:dyDescent="0.25">
      <c r="A80" s="10" t="s">
        <v>154</v>
      </c>
      <c r="B80" s="42" t="s">
        <v>80</v>
      </c>
      <c r="C80" s="76">
        <v>13750094.699999999</v>
      </c>
      <c r="D80" s="76">
        <v>28639953.5</v>
      </c>
      <c r="E80" s="43">
        <v>14494600</v>
      </c>
      <c r="F80" s="92">
        <f t="shared" si="17"/>
        <v>0.50609719041617862</v>
      </c>
      <c r="G80" s="43">
        <v>0</v>
      </c>
      <c r="H80" s="29">
        <v>0</v>
      </c>
    </row>
    <row r="81" spans="1:8" x14ac:dyDescent="0.25">
      <c r="A81" s="10" t="s">
        <v>155</v>
      </c>
      <c r="B81" s="15" t="s">
        <v>144</v>
      </c>
      <c r="C81" s="80">
        <v>1010000</v>
      </c>
      <c r="D81" s="80">
        <v>960000</v>
      </c>
      <c r="E81" s="27">
        <v>0</v>
      </c>
      <c r="F81" s="92">
        <f t="shared" si="17"/>
        <v>0</v>
      </c>
      <c r="G81" s="27">
        <f t="shared" ref="G81" si="18">G82</f>
        <v>0</v>
      </c>
      <c r="H81" s="23">
        <f>H82</f>
        <v>0</v>
      </c>
    </row>
    <row r="82" spans="1:8" x14ac:dyDescent="0.25">
      <c r="A82" s="10" t="s">
        <v>156</v>
      </c>
      <c r="B82" s="42" t="s">
        <v>145</v>
      </c>
      <c r="C82" s="76">
        <v>1010000</v>
      </c>
      <c r="D82" s="76">
        <v>960000</v>
      </c>
      <c r="E82" s="43">
        <v>0</v>
      </c>
      <c r="F82" s="92">
        <f>E82/D82</f>
        <v>0</v>
      </c>
      <c r="G82" s="43">
        <v>0</v>
      </c>
      <c r="H82" s="29">
        <v>0</v>
      </c>
    </row>
    <row r="83" spans="1:8" ht="39" customHeight="1" x14ac:dyDescent="0.25">
      <c r="A83" s="44" t="s">
        <v>157</v>
      </c>
      <c r="B83" s="45" t="s">
        <v>112</v>
      </c>
      <c r="C83" s="96">
        <v>7984431.7999999998</v>
      </c>
      <c r="D83" s="96">
        <v>6857687.7999999998</v>
      </c>
      <c r="E83" s="94">
        <f>E84+E88+E94+E96+E98+E100</f>
        <v>187200</v>
      </c>
      <c r="F83" s="95">
        <f t="shared" si="17"/>
        <v>2.7297830618652544E-2</v>
      </c>
      <c r="G83" s="94">
        <f t="shared" ref="G83:H83" si="19">G84+G88+G89+G94+G96+G98+G100</f>
        <v>187200</v>
      </c>
      <c r="H83" s="94">
        <f t="shared" si="19"/>
        <v>187200</v>
      </c>
    </row>
    <row r="84" spans="1:8" ht="40.5" customHeight="1" x14ac:dyDescent="0.25">
      <c r="A84" s="46" t="s">
        <v>222</v>
      </c>
      <c r="B84" s="46" t="s">
        <v>224</v>
      </c>
      <c r="C84" s="81">
        <v>421920</v>
      </c>
      <c r="D84" s="81"/>
      <c r="E84" s="29"/>
      <c r="F84" s="92" t="e">
        <f t="shared" si="17"/>
        <v>#DIV/0!</v>
      </c>
      <c r="G84" s="29"/>
      <c r="H84" s="26"/>
    </row>
    <row r="85" spans="1:8" ht="49.5" customHeight="1" x14ac:dyDescent="0.25">
      <c r="A85" s="46" t="s">
        <v>221</v>
      </c>
      <c r="B85" s="46" t="s">
        <v>223</v>
      </c>
      <c r="C85" s="81">
        <v>421920</v>
      </c>
      <c r="D85" s="81"/>
      <c r="E85" s="29"/>
      <c r="F85" s="92" t="e">
        <f t="shared" si="17"/>
        <v>#DIV/0!</v>
      </c>
      <c r="G85" s="29"/>
      <c r="H85" s="26"/>
    </row>
    <row r="86" spans="1:8" ht="49.5" customHeight="1" x14ac:dyDescent="0.25">
      <c r="A86" s="46" t="s">
        <v>238</v>
      </c>
      <c r="B86" s="46" t="s">
        <v>239</v>
      </c>
      <c r="C86" s="81"/>
      <c r="D86" s="81">
        <v>2281313</v>
      </c>
      <c r="E86" s="29"/>
      <c r="F86" s="92">
        <f t="shared" si="17"/>
        <v>0</v>
      </c>
      <c r="G86" s="29"/>
      <c r="H86" s="26"/>
    </row>
    <row r="87" spans="1:8" ht="49.5" customHeight="1" x14ac:dyDescent="0.25">
      <c r="A87" s="46" t="s">
        <v>238</v>
      </c>
      <c r="B87" s="46" t="s">
        <v>240</v>
      </c>
      <c r="C87" s="81"/>
      <c r="D87" s="81">
        <v>2281313</v>
      </c>
      <c r="E87" s="29"/>
      <c r="F87" s="92">
        <f t="shared" si="17"/>
        <v>0</v>
      </c>
      <c r="G87" s="29"/>
      <c r="H87" s="26"/>
    </row>
    <row r="88" spans="1:8" ht="51" customHeight="1" x14ac:dyDescent="0.25">
      <c r="A88" s="10" t="s">
        <v>131</v>
      </c>
      <c r="B88" s="47" t="s">
        <v>129</v>
      </c>
      <c r="C88" s="82">
        <v>4064000</v>
      </c>
      <c r="D88" s="82">
        <v>1754600</v>
      </c>
      <c r="E88" s="29"/>
      <c r="F88" s="92">
        <f t="shared" si="17"/>
        <v>0</v>
      </c>
      <c r="G88" s="26"/>
      <c r="H88" s="26"/>
    </row>
    <row r="89" spans="1:8" ht="50.25" customHeight="1" x14ac:dyDescent="0.25">
      <c r="A89" s="10" t="s">
        <v>132</v>
      </c>
      <c r="B89" s="47" t="s">
        <v>130</v>
      </c>
      <c r="C89" s="82">
        <v>4064000</v>
      </c>
      <c r="D89" s="82">
        <v>1754600</v>
      </c>
      <c r="E89" s="29"/>
      <c r="F89" s="92">
        <f t="shared" si="17"/>
        <v>0</v>
      </c>
      <c r="G89" s="26"/>
      <c r="H89" s="26"/>
    </row>
    <row r="90" spans="1:8" ht="39.75" customHeight="1" x14ac:dyDescent="0.25">
      <c r="A90" s="10" t="s">
        <v>225</v>
      </c>
      <c r="B90" s="47" t="s">
        <v>227</v>
      </c>
      <c r="C90" s="82">
        <v>2860997</v>
      </c>
      <c r="D90" s="82"/>
      <c r="E90" s="29"/>
      <c r="F90" s="92" t="e">
        <f>E90/D90</f>
        <v>#DIV/0!</v>
      </c>
      <c r="G90" s="26"/>
      <c r="H90" s="26"/>
    </row>
    <row r="91" spans="1:8" ht="39.75" customHeight="1" x14ac:dyDescent="0.25">
      <c r="A91" s="10" t="s">
        <v>226</v>
      </c>
      <c r="B91" s="47" t="s">
        <v>228</v>
      </c>
      <c r="C91" s="82">
        <v>2860997</v>
      </c>
      <c r="D91" s="82"/>
      <c r="E91" s="29"/>
      <c r="F91" s="92" t="e">
        <f t="shared" ref="F91:F103" si="20">E91/D91</f>
        <v>#DIV/0!</v>
      </c>
      <c r="G91" s="26"/>
      <c r="H91" s="26"/>
    </row>
    <row r="92" spans="1:8" ht="39.75" customHeight="1" x14ac:dyDescent="0.25">
      <c r="A92" s="10" t="s">
        <v>229</v>
      </c>
      <c r="B92" s="47" t="s">
        <v>230</v>
      </c>
      <c r="C92" s="82">
        <v>133306</v>
      </c>
      <c r="D92" s="82">
        <v>163044</v>
      </c>
      <c r="E92" s="29"/>
      <c r="F92" s="92">
        <f t="shared" si="20"/>
        <v>0</v>
      </c>
      <c r="G92" s="26"/>
      <c r="H92" s="26"/>
    </row>
    <row r="93" spans="1:8" ht="39.75" customHeight="1" x14ac:dyDescent="0.25">
      <c r="A93" s="10" t="s">
        <v>138</v>
      </c>
      <c r="B93" s="47" t="s">
        <v>231</v>
      </c>
      <c r="C93" s="82">
        <v>166306</v>
      </c>
      <c r="D93" s="82">
        <v>163044</v>
      </c>
      <c r="E93" s="29"/>
      <c r="F93" s="92">
        <f t="shared" si="20"/>
        <v>0</v>
      </c>
      <c r="G93" s="26"/>
      <c r="H93" s="26"/>
    </row>
    <row r="94" spans="1:8" ht="39" x14ac:dyDescent="0.25">
      <c r="A94" s="10" t="s">
        <v>158</v>
      </c>
      <c r="B94" s="47" t="s">
        <v>133</v>
      </c>
      <c r="C94" s="60"/>
      <c r="D94" s="82">
        <v>1100000</v>
      </c>
      <c r="E94" s="29">
        <v>0</v>
      </c>
      <c r="F94" s="92">
        <f t="shared" si="20"/>
        <v>0</v>
      </c>
      <c r="G94" s="29">
        <v>0</v>
      </c>
      <c r="H94" s="29">
        <v>0</v>
      </c>
    </row>
    <row r="95" spans="1:8" ht="51.75" x14ac:dyDescent="0.25">
      <c r="A95" s="10" t="s">
        <v>159</v>
      </c>
      <c r="B95" s="47" t="s">
        <v>134</v>
      </c>
      <c r="C95" s="60"/>
      <c r="D95" s="82">
        <v>1100000</v>
      </c>
      <c r="E95" s="29">
        <v>0</v>
      </c>
      <c r="F95" s="92">
        <f t="shared" si="20"/>
        <v>0</v>
      </c>
      <c r="G95" s="29">
        <v>0</v>
      </c>
      <c r="H95" s="29">
        <v>0</v>
      </c>
    </row>
    <row r="96" spans="1:8" ht="26.25" x14ac:dyDescent="0.25">
      <c r="A96" s="10" t="s">
        <v>160</v>
      </c>
      <c r="B96" s="47" t="s">
        <v>135</v>
      </c>
      <c r="C96" s="60"/>
      <c r="D96" s="82">
        <v>990000</v>
      </c>
      <c r="E96" s="29">
        <v>0</v>
      </c>
      <c r="F96" s="92">
        <f t="shared" si="20"/>
        <v>0</v>
      </c>
      <c r="G96" s="29">
        <v>0</v>
      </c>
      <c r="H96" s="29">
        <v>0</v>
      </c>
    </row>
    <row r="97" spans="1:8" ht="26.25" x14ac:dyDescent="0.25">
      <c r="A97" s="10" t="s">
        <v>161</v>
      </c>
      <c r="B97" s="47" t="s">
        <v>136</v>
      </c>
      <c r="C97" s="60"/>
      <c r="D97" s="82">
        <v>990000</v>
      </c>
      <c r="E97" s="29">
        <v>0</v>
      </c>
      <c r="F97" s="92">
        <f t="shared" si="20"/>
        <v>0</v>
      </c>
      <c r="G97" s="29">
        <v>0</v>
      </c>
      <c r="H97" s="29">
        <v>0</v>
      </c>
    </row>
    <row r="98" spans="1:8" x14ac:dyDescent="0.25">
      <c r="A98" s="10" t="s">
        <v>162</v>
      </c>
      <c r="B98" s="47" t="s">
        <v>137</v>
      </c>
      <c r="C98" s="60"/>
      <c r="D98" s="82"/>
      <c r="E98" s="29">
        <v>0</v>
      </c>
      <c r="F98" s="92" t="e">
        <f>E98/D98</f>
        <v>#DIV/0!</v>
      </c>
      <c r="G98" s="29">
        <v>0</v>
      </c>
      <c r="H98" s="29">
        <v>0</v>
      </c>
    </row>
    <row r="99" spans="1:8" ht="26.25" x14ac:dyDescent="0.25">
      <c r="A99" s="10" t="s">
        <v>138</v>
      </c>
      <c r="B99" s="47" t="s">
        <v>139</v>
      </c>
      <c r="C99" s="60"/>
      <c r="D99" s="82"/>
      <c r="E99" s="29"/>
      <c r="F99" s="92" t="e">
        <f t="shared" si="20"/>
        <v>#DIV/0!</v>
      </c>
      <c r="G99" s="29">
        <v>0</v>
      </c>
      <c r="H99" s="29">
        <v>0</v>
      </c>
    </row>
    <row r="100" spans="1:8" x14ac:dyDescent="0.25">
      <c r="A100" s="10" t="s">
        <v>163</v>
      </c>
      <c r="B100" s="42" t="s">
        <v>113</v>
      </c>
      <c r="C100" s="76">
        <v>504208</v>
      </c>
      <c r="D100" s="76">
        <v>568730.80000000005</v>
      </c>
      <c r="E100" s="29">
        <v>187200</v>
      </c>
      <c r="F100" s="92">
        <f t="shared" si="20"/>
        <v>0.32915396880211162</v>
      </c>
      <c r="G100" s="29">
        <v>187200</v>
      </c>
      <c r="H100" s="29">
        <v>187200</v>
      </c>
    </row>
    <row r="101" spans="1:8" x14ac:dyDescent="0.25">
      <c r="A101" s="10" t="s">
        <v>164</v>
      </c>
      <c r="B101" s="42" t="s">
        <v>114</v>
      </c>
      <c r="C101" s="76">
        <v>204208</v>
      </c>
      <c r="D101" s="76">
        <v>568730.80000000005</v>
      </c>
      <c r="E101" s="29">
        <f>E102</f>
        <v>187200</v>
      </c>
      <c r="F101" s="92">
        <f t="shared" si="20"/>
        <v>0.32915396880211162</v>
      </c>
      <c r="G101" s="29">
        <f t="shared" ref="G101:H101" si="21">G102</f>
        <v>187200</v>
      </c>
      <c r="H101" s="29">
        <f t="shared" si="21"/>
        <v>187200</v>
      </c>
    </row>
    <row r="102" spans="1:8" ht="38.25" x14ac:dyDescent="0.25">
      <c r="A102" s="10"/>
      <c r="B102" s="42" t="s">
        <v>115</v>
      </c>
      <c r="C102" s="59"/>
      <c r="D102" s="76"/>
      <c r="E102" s="38">
        <v>187200</v>
      </c>
      <c r="F102" s="92" t="e">
        <f t="shared" si="20"/>
        <v>#DIV/0!</v>
      </c>
      <c r="G102" s="38">
        <v>187200</v>
      </c>
      <c r="H102" s="29">
        <v>187200</v>
      </c>
    </row>
    <row r="103" spans="1:8" x14ac:dyDescent="0.25">
      <c r="A103" s="10"/>
      <c r="B103" s="42" t="s">
        <v>140</v>
      </c>
      <c r="C103" s="59"/>
      <c r="D103" s="76"/>
      <c r="E103" s="38"/>
      <c r="F103" s="92" t="e">
        <f t="shared" si="20"/>
        <v>#DIV/0!</v>
      </c>
      <c r="G103" s="38"/>
      <c r="H103" s="29"/>
    </row>
    <row r="104" spans="1:8" ht="25.5" x14ac:dyDescent="0.25">
      <c r="A104" s="10"/>
      <c r="B104" s="42" t="s">
        <v>141</v>
      </c>
      <c r="C104" s="59"/>
      <c r="D104" s="76"/>
      <c r="E104" s="38"/>
      <c r="F104" s="92" t="e">
        <f>E104/D104</f>
        <v>#DIV/0!</v>
      </c>
      <c r="G104" s="38"/>
      <c r="H104" s="29"/>
    </row>
    <row r="105" spans="1:8" ht="25.5" x14ac:dyDescent="0.25">
      <c r="A105" s="7" t="s">
        <v>165</v>
      </c>
      <c r="B105" s="41" t="s">
        <v>147</v>
      </c>
      <c r="C105" s="93">
        <v>64000582.890000001</v>
      </c>
      <c r="D105" s="93">
        <v>65191371.82</v>
      </c>
      <c r="E105" s="94">
        <f>E106+E108+E110+E112</f>
        <v>71618264.739999995</v>
      </c>
      <c r="F105" s="95">
        <f t="shared" ref="F105:F114" si="22">E105/D105</f>
        <v>1.098585023455946</v>
      </c>
      <c r="G105" s="94">
        <f t="shared" ref="G105:H105" si="23">G106+G108+G110+G112</f>
        <v>73669657.429999992</v>
      </c>
      <c r="H105" s="94">
        <f t="shared" si="23"/>
        <v>71993634.709999993</v>
      </c>
    </row>
    <row r="106" spans="1:8" ht="38.25" x14ac:dyDescent="0.25">
      <c r="A106" s="10" t="s">
        <v>166</v>
      </c>
      <c r="B106" s="15" t="s">
        <v>81</v>
      </c>
      <c r="C106" s="77">
        <v>266658</v>
      </c>
      <c r="D106" s="77">
        <v>327432</v>
      </c>
      <c r="E106" s="23">
        <v>356873</v>
      </c>
      <c r="F106" s="92">
        <f t="shared" si="22"/>
        <v>1.089914852549537</v>
      </c>
      <c r="G106" s="23">
        <v>356873</v>
      </c>
      <c r="H106" s="23">
        <v>356873</v>
      </c>
    </row>
    <row r="107" spans="1:8" ht="38.25" x14ac:dyDescent="0.25">
      <c r="A107" s="10" t="s">
        <v>167</v>
      </c>
      <c r="B107" s="13" t="s">
        <v>82</v>
      </c>
      <c r="C107" s="83">
        <v>266658</v>
      </c>
      <c r="D107" s="83">
        <v>327432</v>
      </c>
      <c r="E107" s="14">
        <v>356873</v>
      </c>
      <c r="F107" s="92">
        <f t="shared" si="22"/>
        <v>1.089914852549537</v>
      </c>
      <c r="G107" s="14">
        <v>356873</v>
      </c>
      <c r="H107" s="29">
        <v>356873</v>
      </c>
    </row>
    <row r="108" spans="1:8" ht="51" x14ac:dyDescent="0.25">
      <c r="A108" s="10" t="s">
        <v>168</v>
      </c>
      <c r="B108" s="42" t="s">
        <v>127</v>
      </c>
      <c r="C108" s="77"/>
      <c r="D108" s="77"/>
      <c r="E108" s="30">
        <v>4980</v>
      </c>
      <c r="F108" s="92" t="e">
        <f t="shared" si="22"/>
        <v>#DIV/0!</v>
      </c>
      <c r="G108" s="30">
        <v>5980</v>
      </c>
      <c r="H108" s="48">
        <v>5980</v>
      </c>
    </row>
    <row r="109" spans="1:8" ht="51" x14ac:dyDescent="0.25">
      <c r="A109" s="10" t="s">
        <v>169</v>
      </c>
      <c r="B109" s="42" t="s">
        <v>128</v>
      </c>
      <c r="C109" s="77"/>
      <c r="D109" s="77"/>
      <c r="E109" s="30">
        <v>4980</v>
      </c>
      <c r="F109" s="92" t="e">
        <f t="shared" si="22"/>
        <v>#DIV/0!</v>
      </c>
      <c r="G109" s="30">
        <v>5980</v>
      </c>
      <c r="H109" s="48">
        <v>5980</v>
      </c>
    </row>
    <row r="110" spans="1:8" ht="38.25" x14ac:dyDescent="0.25">
      <c r="A110" s="49" t="s">
        <v>170</v>
      </c>
      <c r="B110" s="42" t="s">
        <v>83</v>
      </c>
      <c r="C110" s="77">
        <v>32700.66</v>
      </c>
      <c r="D110" s="77">
        <v>50277.27</v>
      </c>
      <c r="E110" s="30">
        <v>52439.19</v>
      </c>
      <c r="F110" s="92">
        <f t="shared" si="22"/>
        <v>1.0429999480878736</v>
      </c>
      <c r="G110" s="30">
        <v>54431.88</v>
      </c>
      <c r="H110" s="29">
        <v>56609.16</v>
      </c>
    </row>
    <row r="111" spans="1:8" ht="38.25" x14ac:dyDescent="0.25">
      <c r="A111" s="33" t="s">
        <v>171</v>
      </c>
      <c r="B111" s="13" t="s">
        <v>84</v>
      </c>
      <c r="C111" s="83">
        <v>32700.66</v>
      </c>
      <c r="D111" s="83">
        <v>50277.27</v>
      </c>
      <c r="E111" s="30">
        <v>52439.19</v>
      </c>
      <c r="F111" s="92">
        <f t="shared" si="22"/>
        <v>1.0429999480878736</v>
      </c>
      <c r="G111" s="30">
        <v>54431.88</v>
      </c>
      <c r="H111" s="29">
        <v>56609.16</v>
      </c>
    </row>
    <row r="112" spans="1:8" ht="36.75" customHeight="1" x14ac:dyDescent="0.25">
      <c r="A112" s="10" t="s">
        <v>172</v>
      </c>
      <c r="B112" s="42" t="s">
        <v>85</v>
      </c>
      <c r="C112" s="77">
        <v>58989685.539999999</v>
      </c>
      <c r="D112" s="77">
        <v>62693585.549999997</v>
      </c>
      <c r="E112" s="29">
        <f>E113</f>
        <v>71203972.549999997</v>
      </c>
      <c r="F112" s="92">
        <f>E112/D112</f>
        <v>1.1357457373882807</v>
      </c>
      <c r="G112" s="29">
        <f>G113</f>
        <v>73252372.549999997</v>
      </c>
      <c r="H112" s="29">
        <f>H113</f>
        <v>71574172.549999997</v>
      </c>
    </row>
    <row r="113" spans="1:8" ht="36" customHeight="1" x14ac:dyDescent="0.25">
      <c r="A113" s="33" t="s">
        <v>173</v>
      </c>
      <c r="B113" s="42" t="s">
        <v>86</v>
      </c>
      <c r="C113" s="76">
        <v>58989685.539999999</v>
      </c>
      <c r="D113" s="76">
        <v>62693858.549999997</v>
      </c>
      <c r="E113" s="29">
        <f>E114+E115+E116+E117+E118+E119+E120+E121+E122+E123+E124+E126</f>
        <v>71203972.549999997</v>
      </c>
      <c r="F113" s="92">
        <f t="shared" si="22"/>
        <v>1.1357407917908413</v>
      </c>
      <c r="G113" s="29">
        <f t="shared" ref="G113:H113" si="24">G114+G115+G116+G117+G118+G119+G120+G121+G122+G123+G124+G126</f>
        <v>73252372.549999997</v>
      </c>
      <c r="H113" s="29">
        <f t="shared" si="24"/>
        <v>71574172.549999997</v>
      </c>
    </row>
    <row r="114" spans="1:8" ht="102" x14ac:dyDescent="0.25">
      <c r="A114" s="10"/>
      <c r="B114" s="42" t="s">
        <v>107</v>
      </c>
      <c r="C114" s="42"/>
      <c r="D114" s="77"/>
      <c r="E114" s="30">
        <v>652316</v>
      </c>
      <c r="F114" s="92" t="e">
        <f t="shared" si="22"/>
        <v>#DIV/0!</v>
      </c>
      <c r="G114" s="30">
        <v>652316</v>
      </c>
      <c r="H114" s="23">
        <v>652316</v>
      </c>
    </row>
    <row r="115" spans="1:8" ht="51" x14ac:dyDescent="0.25">
      <c r="A115" s="33"/>
      <c r="B115" s="42" t="s">
        <v>118</v>
      </c>
      <c r="C115" s="59"/>
      <c r="D115" s="76"/>
      <c r="E115" s="38">
        <v>1907580</v>
      </c>
      <c r="F115" s="92" t="e">
        <f>E115/D115</f>
        <v>#DIV/0!</v>
      </c>
      <c r="G115" s="38">
        <v>1907580</v>
      </c>
      <c r="H115" s="48">
        <v>1907580</v>
      </c>
    </row>
    <row r="116" spans="1:8" ht="63.75" x14ac:dyDescent="0.25">
      <c r="A116" s="10"/>
      <c r="B116" s="42" t="s">
        <v>116</v>
      </c>
      <c r="C116" s="42"/>
      <c r="D116" s="77"/>
      <c r="E116" s="50">
        <v>117660</v>
      </c>
      <c r="F116" s="92" t="e">
        <f t="shared" ref="F116:F140" si="25">E116/D116</f>
        <v>#DIV/0!</v>
      </c>
      <c r="G116" s="50">
        <v>117660</v>
      </c>
      <c r="H116" s="23">
        <v>117660</v>
      </c>
    </row>
    <row r="117" spans="1:8" ht="76.5" x14ac:dyDescent="0.25">
      <c r="A117" s="33"/>
      <c r="B117" s="42" t="s">
        <v>92</v>
      </c>
      <c r="C117" s="59"/>
      <c r="D117" s="76"/>
      <c r="E117" s="51">
        <v>5139300</v>
      </c>
      <c r="F117" s="92" t="e">
        <f t="shared" si="25"/>
        <v>#DIV/0!</v>
      </c>
      <c r="G117" s="51">
        <v>7187700</v>
      </c>
      <c r="H117" s="29">
        <v>5509500</v>
      </c>
    </row>
    <row r="118" spans="1:8" ht="76.5" x14ac:dyDescent="0.25">
      <c r="A118" s="10"/>
      <c r="B118" s="42" t="s">
        <v>87</v>
      </c>
      <c r="C118" s="42"/>
      <c r="D118" s="77"/>
      <c r="E118" s="50">
        <v>277000</v>
      </c>
      <c r="F118" s="92" t="e">
        <f t="shared" si="25"/>
        <v>#DIV/0!</v>
      </c>
      <c r="G118" s="50">
        <v>277000</v>
      </c>
      <c r="H118" s="23">
        <v>277000</v>
      </c>
    </row>
    <row r="119" spans="1:8" ht="53.25" customHeight="1" x14ac:dyDescent="0.25">
      <c r="A119" s="10"/>
      <c r="B119" s="42" t="s">
        <v>93</v>
      </c>
      <c r="C119" s="42"/>
      <c r="D119" s="77"/>
      <c r="E119" s="50">
        <v>163029</v>
      </c>
      <c r="F119" s="92" t="e">
        <f t="shared" si="25"/>
        <v>#DIV/0!</v>
      </c>
      <c r="G119" s="50">
        <v>163029</v>
      </c>
      <c r="H119" s="23">
        <v>163029</v>
      </c>
    </row>
    <row r="120" spans="1:8" ht="43.5" customHeight="1" x14ac:dyDescent="0.25">
      <c r="A120" s="33"/>
      <c r="B120" s="42" t="s">
        <v>117</v>
      </c>
      <c r="C120" s="59"/>
      <c r="D120" s="76"/>
      <c r="E120" s="51">
        <v>12000</v>
      </c>
      <c r="F120" s="92" t="e">
        <f t="shared" si="25"/>
        <v>#DIV/0!</v>
      </c>
      <c r="G120" s="51">
        <v>12000</v>
      </c>
      <c r="H120" s="29">
        <v>12000</v>
      </c>
    </row>
    <row r="121" spans="1:8" ht="63.75" x14ac:dyDescent="0.25">
      <c r="A121" s="10"/>
      <c r="B121" s="42" t="s">
        <v>109</v>
      </c>
      <c r="C121" s="59"/>
      <c r="D121" s="76"/>
      <c r="E121" s="51">
        <v>46092433</v>
      </c>
      <c r="F121" s="92" t="e">
        <f t="shared" si="25"/>
        <v>#DIV/0!</v>
      </c>
      <c r="G121" s="51">
        <v>46092433</v>
      </c>
      <c r="H121" s="29">
        <v>46092433</v>
      </c>
    </row>
    <row r="122" spans="1:8" ht="63.75" x14ac:dyDescent="0.25">
      <c r="A122" s="10"/>
      <c r="B122" s="42" t="s">
        <v>108</v>
      </c>
      <c r="C122" s="59"/>
      <c r="D122" s="76"/>
      <c r="E122" s="51">
        <v>12450618</v>
      </c>
      <c r="F122" s="92" t="e">
        <f t="shared" si="25"/>
        <v>#DIV/0!</v>
      </c>
      <c r="G122" s="51">
        <v>12450618</v>
      </c>
      <c r="H122" s="29">
        <v>12450618</v>
      </c>
    </row>
    <row r="123" spans="1:8" ht="127.5" x14ac:dyDescent="0.25">
      <c r="A123" s="33"/>
      <c r="B123" s="42" t="s">
        <v>94</v>
      </c>
      <c r="C123" s="59"/>
      <c r="D123" s="76"/>
      <c r="E123" s="51">
        <v>13092.55</v>
      </c>
      <c r="F123" s="92" t="e">
        <f t="shared" si="25"/>
        <v>#DIV/0!</v>
      </c>
      <c r="G123" s="51">
        <v>13092.55</v>
      </c>
      <c r="H123" s="29">
        <v>13092.55</v>
      </c>
    </row>
    <row r="124" spans="1:8" ht="63.75" x14ac:dyDescent="0.25">
      <c r="A124" s="10" t="s">
        <v>174</v>
      </c>
      <c r="B124" s="42" t="s">
        <v>111</v>
      </c>
      <c r="C124" s="76">
        <v>225023.69</v>
      </c>
      <c r="D124" s="76">
        <v>226198</v>
      </c>
      <c r="E124" s="48">
        <v>364560</v>
      </c>
      <c r="F124" s="92">
        <f t="shared" si="25"/>
        <v>1.611685337624559</v>
      </c>
      <c r="G124" s="48">
        <v>364560</v>
      </c>
      <c r="H124" s="29">
        <v>364560</v>
      </c>
    </row>
    <row r="125" spans="1:8" ht="63.75" x14ac:dyDescent="0.25">
      <c r="A125" s="10" t="s">
        <v>175</v>
      </c>
      <c r="B125" s="42" t="s">
        <v>110</v>
      </c>
      <c r="C125" s="76">
        <v>225023.69</v>
      </c>
      <c r="D125" s="76">
        <v>226198</v>
      </c>
      <c r="E125" s="51">
        <v>364560</v>
      </c>
      <c r="F125" s="92">
        <f t="shared" si="25"/>
        <v>1.611685337624559</v>
      </c>
      <c r="G125" s="51">
        <v>364560</v>
      </c>
      <c r="H125" s="29">
        <v>364560</v>
      </c>
    </row>
    <row r="126" spans="1:8" ht="51" x14ac:dyDescent="0.25">
      <c r="A126" s="10" t="s">
        <v>176</v>
      </c>
      <c r="B126" s="42" t="s">
        <v>88</v>
      </c>
      <c r="C126" s="76">
        <v>4486515</v>
      </c>
      <c r="D126" s="76">
        <v>1893606</v>
      </c>
      <c r="E126" s="51">
        <v>4014384</v>
      </c>
      <c r="F126" s="92">
        <f t="shared" si="25"/>
        <v>2.1199679341953921</v>
      </c>
      <c r="G126" s="51">
        <v>4014384</v>
      </c>
      <c r="H126" s="29">
        <v>4014384</v>
      </c>
    </row>
    <row r="127" spans="1:8" ht="51" x14ac:dyDescent="0.25">
      <c r="A127" s="10" t="s">
        <v>177</v>
      </c>
      <c r="B127" s="42" t="s">
        <v>89</v>
      </c>
      <c r="C127" s="76">
        <v>4486515</v>
      </c>
      <c r="D127" s="76">
        <v>1893606</v>
      </c>
      <c r="E127" s="51">
        <v>4014384</v>
      </c>
      <c r="F127" s="92">
        <f t="shared" si="25"/>
        <v>2.1199679341953921</v>
      </c>
      <c r="G127" s="51">
        <v>4014384</v>
      </c>
      <c r="H127" s="29">
        <v>4014384</v>
      </c>
    </row>
    <row r="128" spans="1:8" x14ac:dyDescent="0.25">
      <c r="A128" s="7" t="s">
        <v>178</v>
      </c>
      <c r="B128" s="41" t="s">
        <v>96</v>
      </c>
      <c r="C128" s="84">
        <v>3141289.21</v>
      </c>
      <c r="D128" s="84">
        <v>4368871</v>
      </c>
      <c r="E128" s="52">
        <f>E129+E133</f>
        <v>2169463</v>
      </c>
      <c r="F128" s="92">
        <f t="shared" si="25"/>
        <v>0.49657291323090108</v>
      </c>
      <c r="G128" s="52">
        <f t="shared" ref="G128:H128" si="26">G129+G133</f>
        <v>2169463</v>
      </c>
      <c r="H128" s="52">
        <f t="shared" si="26"/>
        <v>2169463</v>
      </c>
    </row>
    <row r="129" spans="1:8" ht="51" x14ac:dyDescent="0.25">
      <c r="A129" s="10" t="s">
        <v>179</v>
      </c>
      <c r="B129" s="42" t="s">
        <v>104</v>
      </c>
      <c r="C129" s="77">
        <v>2943145.21</v>
      </c>
      <c r="D129" s="77">
        <v>3891660</v>
      </c>
      <c r="E129" s="53">
        <f>E130+E132</f>
        <v>1971200</v>
      </c>
      <c r="F129" s="92">
        <f t="shared" si="25"/>
        <v>0.50651906898341581</v>
      </c>
      <c r="G129" s="53">
        <f t="shared" ref="G129:H129" si="27">G130+G132</f>
        <v>1971200</v>
      </c>
      <c r="H129" s="53">
        <f t="shared" si="27"/>
        <v>1971200</v>
      </c>
    </row>
    <row r="130" spans="1:8" ht="63.75" x14ac:dyDescent="0.25">
      <c r="A130" s="10" t="s">
        <v>180</v>
      </c>
      <c r="B130" s="42" t="s">
        <v>105</v>
      </c>
      <c r="C130" s="77">
        <v>2943145.21</v>
      </c>
      <c r="D130" s="77">
        <v>3891660</v>
      </c>
      <c r="E130" s="53">
        <v>1970000</v>
      </c>
      <c r="F130" s="92">
        <f t="shared" si="25"/>
        <v>0.50621071727746003</v>
      </c>
      <c r="G130" s="53">
        <v>1970000</v>
      </c>
      <c r="H130" s="23">
        <v>1970000</v>
      </c>
    </row>
    <row r="131" spans="1:8" ht="45" customHeight="1" x14ac:dyDescent="0.25">
      <c r="A131" s="10"/>
      <c r="B131" s="13" t="s">
        <v>149</v>
      </c>
      <c r="C131" s="83"/>
      <c r="D131" s="83"/>
      <c r="E131" s="54">
        <v>1970000</v>
      </c>
      <c r="F131" s="92" t="e">
        <f t="shared" si="25"/>
        <v>#DIV/0!</v>
      </c>
      <c r="G131" s="54">
        <v>1970000</v>
      </c>
      <c r="H131" s="30">
        <v>1970000</v>
      </c>
    </row>
    <row r="132" spans="1:8" ht="45" customHeight="1" x14ac:dyDescent="0.25">
      <c r="A132" s="10"/>
      <c r="B132" s="13" t="s">
        <v>148</v>
      </c>
      <c r="C132" s="83"/>
      <c r="D132" s="83"/>
      <c r="E132" s="54">
        <v>1200</v>
      </c>
      <c r="F132" s="92" t="e">
        <f t="shared" si="25"/>
        <v>#DIV/0!</v>
      </c>
      <c r="G132" s="54">
        <v>1200</v>
      </c>
      <c r="H132" s="30">
        <v>1200</v>
      </c>
    </row>
    <row r="133" spans="1:8" x14ac:dyDescent="0.25">
      <c r="A133" s="10" t="s">
        <v>181</v>
      </c>
      <c r="B133" s="42" t="s">
        <v>97</v>
      </c>
      <c r="C133" s="77">
        <v>194144</v>
      </c>
      <c r="D133" s="77">
        <v>477211</v>
      </c>
      <c r="E133" s="53">
        <v>198263</v>
      </c>
      <c r="F133" s="92">
        <f t="shared" si="25"/>
        <v>0.41546192355163647</v>
      </c>
      <c r="G133" s="53">
        <v>198263</v>
      </c>
      <c r="H133" s="23">
        <v>198263</v>
      </c>
    </row>
    <row r="134" spans="1:8" ht="25.5" x14ac:dyDescent="0.25">
      <c r="A134" s="55" t="s">
        <v>182</v>
      </c>
      <c r="B134" s="56" t="s">
        <v>98</v>
      </c>
      <c r="C134" s="85">
        <v>198144</v>
      </c>
      <c r="D134" s="85">
        <v>477211</v>
      </c>
      <c r="E134" s="53">
        <v>198263</v>
      </c>
      <c r="F134" s="92">
        <f t="shared" si="25"/>
        <v>0.41546192355163647</v>
      </c>
      <c r="G134" s="53">
        <v>198263</v>
      </c>
      <c r="H134" s="23">
        <v>198263</v>
      </c>
    </row>
    <row r="135" spans="1:8" ht="25.5" x14ac:dyDescent="0.25">
      <c r="A135" s="55"/>
      <c r="B135" s="42" t="s">
        <v>106</v>
      </c>
      <c r="C135" s="76"/>
      <c r="D135" s="76"/>
      <c r="E135" s="51">
        <v>198263</v>
      </c>
      <c r="F135" s="92" t="e">
        <f t="shared" si="25"/>
        <v>#DIV/0!</v>
      </c>
      <c r="G135" s="51">
        <v>198263</v>
      </c>
      <c r="H135" s="29">
        <v>198263</v>
      </c>
    </row>
    <row r="136" spans="1:8" ht="25.5" x14ac:dyDescent="0.25">
      <c r="A136" s="55"/>
      <c r="B136" s="42" t="s">
        <v>142</v>
      </c>
      <c r="C136" s="76"/>
      <c r="D136" s="76"/>
      <c r="E136" s="51">
        <v>198263</v>
      </c>
      <c r="F136" s="92" t="e">
        <f t="shared" si="25"/>
        <v>#DIV/0!</v>
      </c>
      <c r="G136" s="51">
        <v>198263</v>
      </c>
      <c r="H136" s="29">
        <v>198263</v>
      </c>
    </row>
    <row r="137" spans="1:8" ht="38.25" x14ac:dyDescent="0.25">
      <c r="A137" s="55" t="s">
        <v>232</v>
      </c>
      <c r="B137" s="42" t="s">
        <v>233</v>
      </c>
      <c r="C137" s="76">
        <v>-62754.77</v>
      </c>
      <c r="D137" s="76"/>
      <c r="E137" s="51"/>
      <c r="F137" s="92" t="e">
        <f t="shared" si="25"/>
        <v>#DIV/0!</v>
      </c>
      <c r="G137" s="51"/>
      <c r="H137" s="29"/>
    </row>
    <row r="138" spans="1:8" ht="38.25" x14ac:dyDescent="0.25">
      <c r="A138" s="55" t="s">
        <v>234</v>
      </c>
      <c r="B138" s="42" t="s">
        <v>236</v>
      </c>
      <c r="C138" s="76">
        <v>-62754.77</v>
      </c>
      <c r="D138" s="76"/>
      <c r="E138" s="51"/>
      <c r="F138" s="92" t="e">
        <f t="shared" si="25"/>
        <v>#DIV/0!</v>
      </c>
      <c r="G138" s="51"/>
      <c r="H138" s="29"/>
    </row>
    <row r="139" spans="1:8" ht="38.25" x14ac:dyDescent="0.25">
      <c r="A139" s="55" t="s">
        <v>235</v>
      </c>
      <c r="B139" s="42" t="s">
        <v>237</v>
      </c>
      <c r="C139" s="76">
        <v>-62754.77</v>
      </c>
      <c r="D139" s="76"/>
      <c r="E139" s="51"/>
      <c r="F139" s="92" t="e">
        <f t="shared" si="25"/>
        <v>#DIV/0!</v>
      </c>
      <c r="G139" s="51"/>
      <c r="H139" s="29"/>
    </row>
    <row r="140" spans="1:8" ht="24" customHeight="1" x14ac:dyDescent="0.25">
      <c r="A140" s="7"/>
      <c r="B140" s="7" t="s">
        <v>99</v>
      </c>
      <c r="C140" s="79">
        <v>163959363.31</v>
      </c>
      <c r="D140" s="79">
        <v>150384950.12</v>
      </c>
      <c r="E140" s="109">
        <f>E74+E14</f>
        <v>145721542.74000001</v>
      </c>
      <c r="F140" s="110">
        <f t="shared" si="25"/>
        <v>0.96899019897749861</v>
      </c>
      <c r="G140" s="91">
        <f>G74+G14</f>
        <v>135519655.43000001</v>
      </c>
      <c r="H140" s="91">
        <f>H74+H14</f>
        <v>134527092.70999998</v>
      </c>
    </row>
    <row r="141" spans="1:8" ht="55.5" customHeight="1" x14ac:dyDescent="0.25">
      <c r="H141" s="3"/>
    </row>
    <row r="142" spans="1:8" ht="64.5" customHeight="1" x14ac:dyDescent="0.25">
      <c r="H142" s="3"/>
    </row>
  </sheetData>
  <mergeCells count="10">
    <mergeCell ref="A9:H9"/>
    <mergeCell ref="A11:A13"/>
    <mergeCell ref="B11:B13"/>
    <mergeCell ref="H11:H13"/>
    <mergeCell ref="B6:H6"/>
    <mergeCell ref="E11:E13"/>
    <mergeCell ref="G11:G13"/>
    <mergeCell ref="F11:F13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2018-11-05T07:02:41Z</cp:lastPrinted>
  <dcterms:created xsi:type="dcterms:W3CDTF">2014-11-05T13:31:02Z</dcterms:created>
  <dcterms:modified xsi:type="dcterms:W3CDTF">2018-12-17T14:45:48Z</dcterms:modified>
</cp:coreProperties>
</file>