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1032020\30\"/>
    </mc:Choice>
  </mc:AlternateContent>
  <xr:revisionPtr revIDLastSave="0" documentId="8_{41BB0C10-8168-40FE-BC5F-E2D0D5964C58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  <definedName name="_xlnm.Print_Area" localSheetId="0">Лист1!$A$1:$O$48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7" i="1" l="1"/>
  <c r="K19" i="1"/>
  <c r="H19" i="1"/>
  <c r="I19" i="1"/>
  <c r="J19" i="1"/>
  <c r="H24" i="1"/>
  <c r="I24" i="1"/>
  <c r="J24" i="1"/>
  <c r="K6" i="1"/>
  <c r="H6" i="1"/>
  <c r="H48" i="1" s="1"/>
  <c r="I6" i="1"/>
  <c r="J6" i="1"/>
  <c r="J48" i="1" s="1"/>
  <c r="H27" i="1"/>
  <c r="I27" i="1"/>
  <c r="H44" i="1"/>
  <c r="I44" i="1"/>
  <c r="J44" i="1"/>
  <c r="H41" i="1"/>
  <c r="I41" i="1"/>
  <c r="J41" i="1"/>
  <c r="H36" i="1"/>
  <c r="I36" i="1"/>
  <c r="J36" i="1"/>
  <c r="H33" i="1"/>
  <c r="I33" i="1"/>
  <c r="J33" i="1"/>
  <c r="H15" i="1"/>
  <c r="I15" i="1"/>
  <c r="I48" i="1" s="1"/>
  <c r="J15" i="1"/>
  <c r="H17" i="1"/>
  <c r="I17" i="1"/>
  <c r="J17" i="1"/>
  <c r="K17" i="1"/>
  <c r="O8" i="1"/>
  <c r="O9" i="1"/>
  <c r="O10" i="1"/>
  <c r="O11" i="1"/>
  <c r="O12" i="1"/>
  <c r="O13" i="1"/>
  <c r="O14" i="1"/>
  <c r="O16" i="1"/>
  <c r="O18" i="1"/>
  <c r="O20" i="1"/>
  <c r="O21" i="1"/>
  <c r="O22" i="1"/>
  <c r="O23" i="1"/>
  <c r="O25" i="1"/>
  <c r="O26" i="1"/>
  <c r="O28" i="1"/>
  <c r="O29" i="1"/>
  <c r="O30" i="1"/>
  <c r="O31" i="1"/>
  <c r="O32" i="1"/>
  <c r="O34" i="1"/>
  <c r="O35" i="1"/>
  <c r="O37" i="1"/>
  <c r="O38" i="1"/>
  <c r="O39" i="1"/>
  <c r="O40" i="1"/>
  <c r="O42" i="1"/>
  <c r="O43" i="1"/>
  <c r="O45" i="1"/>
  <c r="O46" i="1"/>
  <c r="O47" i="1"/>
  <c r="O7" i="1"/>
  <c r="C6" i="1"/>
  <c r="C48" i="1" s="1"/>
  <c r="F27" i="1"/>
  <c r="F6" i="1"/>
  <c r="E44" i="1"/>
  <c r="C17" i="1"/>
  <c r="M27" i="1"/>
  <c r="N27" i="1"/>
  <c r="L27" i="1"/>
  <c r="K27" i="1"/>
  <c r="G27" i="1"/>
  <c r="E27" i="1"/>
  <c r="D27" i="1"/>
  <c r="O27" i="1" s="1"/>
  <c r="C27" i="1"/>
  <c r="C19" i="1"/>
  <c r="O19" i="1" s="1"/>
  <c r="K44" i="1"/>
  <c r="K41" i="1"/>
  <c r="K36" i="1"/>
  <c r="K33" i="1"/>
  <c r="K24" i="1"/>
  <c r="K15" i="1"/>
  <c r="K48" i="1" s="1"/>
  <c r="E41" i="1"/>
  <c r="E36" i="1"/>
  <c r="E33" i="1"/>
  <c r="E24" i="1"/>
  <c r="E19" i="1"/>
  <c r="E17" i="1"/>
  <c r="E15" i="1"/>
  <c r="E6" i="1"/>
  <c r="E48" i="1" s="1"/>
  <c r="D6" i="1"/>
  <c r="D19" i="1"/>
  <c r="C41" i="1"/>
  <c r="G6" i="1"/>
  <c r="G48" i="1" s="1"/>
  <c r="L6" i="1"/>
  <c r="M6" i="1"/>
  <c r="N6" i="1"/>
  <c r="F41" i="1"/>
  <c r="D41" i="1"/>
  <c r="G41" i="1"/>
  <c r="L41" i="1"/>
  <c r="M41" i="1"/>
  <c r="N41" i="1"/>
  <c r="D36" i="1"/>
  <c r="F36" i="1"/>
  <c r="G36" i="1"/>
  <c r="L36" i="1"/>
  <c r="M36" i="1"/>
  <c r="N36" i="1"/>
  <c r="C36" i="1"/>
  <c r="O36" i="1" s="1"/>
  <c r="D24" i="1"/>
  <c r="F24" i="1"/>
  <c r="G24" i="1"/>
  <c r="L24" i="1"/>
  <c r="M24" i="1"/>
  <c r="N24" i="1"/>
  <c r="C24" i="1"/>
  <c r="D17" i="1"/>
  <c r="O17" i="1" s="1"/>
  <c r="F17" i="1"/>
  <c r="G17" i="1"/>
  <c r="L17" i="1"/>
  <c r="M17" i="1"/>
  <c r="N17" i="1"/>
  <c r="F19" i="1"/>
  <c r="G19" i="1"/>
  <c r="L19" i="1"/>
  <c r="M19" i="1"/>
  <c r="N19" i="1"/>
  <c r="D15" i="1"/>
  <c r="F15" i="1"/>
  <c r="F48" i="1" s="1"/>
  <c r="G15" i="1"/>
  <c r="L15" i="1"/>
  <c r="L48" i="1" s="1"/>
  <c r="M15" i="1"/>
  <c r="N15" i="1"/>
  <c r="N48" i="1" s="1"/>
  <c r="C15" i="1"/>
  <c r="L44" i="1"/>
  <c r="L33" i="1"/>
  <c r="D44" i="1"/>
  <c r="O44" i="1" s="1"/>
  <c r="F44" i="1"/>
  <c r="G44" i="1"/>
  <c r="M44" i="1"/>
  <c r="N44" i="1"/>
  <c r="C44" i="1"/>
  <c r="D33" i="1"/>
  <c r="F33" i="1"/>
  <c r="G33" i="1"/>
  <c r="N33" i="1"/>
  <c r="C33" i="1"/>
  <c r="O33" i="1" s="1"/>
  <c r="M48" i="1"/>
  <c r="O24" i="1"/>
  <c r="O41" i="1"/>
  <c r="O6" i="1"/>
  <c r="O15" i="1" l="1"/>
  <c r="D48" i="1"/>
  <c r="O48" i="1" s="1"/>
</calcChain>
</file>

<file path=xl/sharedStrings.xml><?xml version="1.0" encoding="utf-8"?>
<sst xmlns="http://schemas.openxmlformats.org/spreadsheetml/2006/main" count="91" uniqueCount="89">
  <si>
    <t>0102</t>
  </si>
  <si>
    <t>0103</t>
  </si>
  <si>
    <t>0104</t>
  </si>
  <si>
    <t>0106</t>
  </si>
  <si>
    <t>0107</t>
  </si>
  <si>
    <t>0111</t>
  </si>
  <si>
    <t>0113</t>
  </si>
  <si>
    <t>0203</t>
  </si>
  <si>
    <t>0309</t>
  </si>
  <si>
    <t>0405</t>
  </si>
  <si>
    <t>0409</t>
  </si>
  <si>
    <t>0412</t>
  </si>
  <si>
    <t>0501</t>
  </si>
  <si>
    <t>0502</t>
  </si>
  <si>
    <t>0701</t>
  </si>
  <si>
    <t>0702</t>
  </si>
  <si>
    <t>0707</t>
  </si>
  <si>
    <t>0709</t>
  </si>
  <si>
    <t>0801</t>
  </si>
  <si>
    <t>1402</t>
  </si>
  <si>
    <t>Итого</t>
  </si>
  <si>
    <t>Рз, Пр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</si>
  <si>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</si>
  <si>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</si>
  <si>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</si>
  <si>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</si>
  <si>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</si>
  <si>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</si>
  <si>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</si>
  <si>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</si>
  <si>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</si>
  <si>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</si>
  <si>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</si>
  <si>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</si>
  <si>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</si>
  <si>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</si>
  <si>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</si>
  <si>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</si>
  <si>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</si>
  <si>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</si>
  <si>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</si>
  <si>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</si>
  <si>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</si>
  <si>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</si>
  <si>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</si>
  <si>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</si>
  <si>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</si>
  <si>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Наименование раздела, подраздела</t>
  </si>
  <si>
    <t>(в рублях)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</si>
  <si>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</si>
  <si>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</si>
  <si>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</si>
  <si>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</si>
  <si>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</si>
  <si>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</si>
  <si>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</si>
  <si>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</si>
  <si>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</si>
  <si>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</si>
  <si>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</si>
  <si>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</si>
  <si>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</si>
  <si>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</si>
  <si>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</si>
  <si>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</si>
  <si>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1100</t>
  </si>
  <si>
    <t>Физическая культура и спорт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</si>
  <si>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</si>
  <si>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</si>
  <si>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0105</t>
  </si>
  <si>
    <t>Судебная система</t>
  </si>
  <si>
    <t>0408</t>
  </si>
  <si>
    <t>Траспорт</t>
  </si>
  <si>
    <t>1102</t>
  </si>
  <si>
    <t>Массовый спорт</t>
  </si>
  <si>
    <t>0703</t>
  </si>
  <si>
    <t>Дополнительное образование детей</t>
  </si>
  <si>
    <t>Защита населения и территории от  чрезвычайных ситуаций природного и техногенного характера, гражданская оборона</t>
  </si>
  <si>
    <t>Сведения о внесенных в течение 2019 года изменениях в Решение Жирятинского районного Совета народных депутатов №5-382 от 14.12.2018 года "О бюджете муниципального образования "Жирятинский район" на 2019 год и на плановый период 2020 и 2021 годов" в части расходов</t>
  </si>
  <si>
    <t>Сумма                                      на 2019 год                                        Решение  от 14.12.2018 № 5-382 (первоначальный)</t>
  </si>
  <si>
    <t>Решение  от 04.03.2019 № 5-398</t>
  </si>
  <si>
    <t>Решение  от 26.04.2019 № 5-414</t>
  </si>
  <si>
    <t>Решение от 18.06.2019 № 5-423</t>
  </si>
  <si>
    <t>Решение от 26.07.2019 № 5-437</t>
  </si>
  <si>
    <t>Решение от 30.08.2019 № 5-442</t>
  </si>
  <si>
    <t>Решение от 6.11.2019 № 6-26</t>
  </si>
  <si>
    <t>Решение от 12.12.2019 № 6-43</t>
  </si>
  <si>
    <t>Решение от 19.12.2019 № 6-49</t>
  </si>
  <si>
    <t>Сумма 
на 2019 год                                            (с учётом изменений)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</si>
</sst>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30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right" vertical="center"/>
    </xf>
    <xf numFmtId="49" fontId="11" fillId="0" borderId="1" xfId="0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justify" vertical="top" wrapText="1"/>
    </xf>
    <xf numFmtId="0" fontId="2" fillId="2" borderId="3" xfId="1" applyFont="1" applyFill="1" applyBorder="1" applyAlignment="1">
      <alignment horizontal="justify" vertical="top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" fontId="12" fillId="2" borderId="4" xfId="1" applyNumberFormat="1" applyFont="1" applyFill="1" applyBorder="1" applyAlignment="1">
      <alignment horizontal="center" vertical="center" shrinkToFit="1"/>
    </xf>
    <xf numFmtId="4" fontId="4" fillId="2" borderId="4" xfId="1" applyNumberFormat="1" applyFont="1" applyFill="1" applyBorder="1" applyAlignment="1">
      <alignment horizontal="center" vertical="center" shrinkToFit="1"/>
    </xf>
    <xf numFmtId="4" fontId="5" fillId="2" borderId="1" xfId="1" applyNumberFormat="1" applyFont="1" applyFill="1" applyBorder="1" applyAlignment="1">
      <alignment horizontal="center" vertical="center" shrinkToFit="1"/>
    </xf>
    <xf numFmtId="4" fontId="4" fillId="2" borderId="1" xfId="1" applyNumberFormat="1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4" fontId="5" fillId="2" borderId="4" xfId="1" applyNumberFormat="1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4" fontId="4" fillId="2" borderId="5" xfId="1" applyNumberFormat="1" applyFont="1" applyFill="1" applyBorder="1" applyAlignment="1">
      <alignment horizontal="center" vertical="center" shrinkToFit="1"/>
    </xf>
    <xf numFmtId="4" fontId="4" fillId="2" borderId="6" xfId="1" applyNumberFormat="1" applyFont="1" applyFill="1" applyBorder="1" applyAlignment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view="pageBreakPreview" zoomScale="95" zoomScaleNormal="100" zoomScaleSheetLayoutView="9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4" sqref="C4:O4"/>
    </sheetView>
  </sheetViews>
  <sheetFormatPr defaultRowHeight="15" x14ac:dyDescent="0.25"/>
  <cols>
    <col min="1" max="1" width="7" customWidth="1"/>
    <col min="2" max="2" width="57.28515625" customWidth="1"/>
    <col min="3" max="3" width="24.28515625" customWidth="1"/>
    <col min="4" max="5" width="22.140625" customWidth="1"/>
    <col min="6" max="6" width="22" customWidth="1"/>
    <col min="7" max="11" width="22.28515625" customWidth="1"/>
    <col min="12" max="12" width="22.28515625" hidden="1" customWidth="1"/>
    <col min="13" max="13" width="22.85546875" hidden="1" customWidth="1"/>
    <col min="14" max="14" width="18.42578125" hidden="1" customWidth="1"/>
    <col min="15" max="15" width="23.85546875" customWidth="1"/>
  </cols>
  <sheetData>
    <row r="1" spans="1:15" ht="4.5" customHeight="1" x14ac:dyDescent="0.25"/>
    <row r="2" spans="1:15" ht="46.5" customHeight="1" x14ac:dyDescent="0.25">
      <c r="A2" s="27" t="s">
        <v>78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x14ac:dyDescent="0.25">
      <c r="O3" s="9" t="s">
        <v>48</v>
      </c>
    </row>
    <row r="4" spans="1:15" ht="125.25" customHeight="1" x14ac:dyDescent="0.25">
      <c r="A4" s="1" t="s">
        <v>21</v>
      </c>
      <c r="B4" s="1" t="s">
        <v>47</v>
      </c>
      <c r="C4" s="23" t="s">
        <v>79</v>
      </c>
      <c r="D4" s="23" t="s">
        <v>80</v>
      </c>
      <c r="E4" s="23" t="s">
        <v>81</v>
      </c>
      <c r="F4" s="23" t="s">
        <v>82</v>
      </c>
      <c r="G4" s="23" t="s">
        <v>83</v>
      </c>
      <c r="H4" s="23" t="s">
        <v>84</v>
      </c>
      <c r="I4" s="23" t="s">
        <v>85</v>
      </c>
      <c r="J4" s="23" t="s">
        <v>86</v>
      </c>
      <c r="K4" s="23" t="s">
        <v>87</v>
      </c>
      <c r="L4" s="21"/>
      <c r="M4" s="21"/>
      <c r="N4" s="21"/>
      <c r="O4" s="23" t="s">
        <v>88</v>
      </c>
    </row>
    <row r="5" spans="1:15" s="8" customFormat="1" ht="15.75" customHeight="1" x14ac:dyDescent="0.2">
      <c r="A5" s="7">
        <v>1</v>
      </c>
      <c r="B5" s="7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/>
      <c r="I5" s="19"/>
      <c r="J5" s="19"/>
      <c r="K5" s="19">
        <v>8</v>
      </c>
      <c r="L5" s="19">
        <v>9</v>
      </c>
      <c r="M5" s="19">
        <v>10</v>
      </c>
      <c r="N5" s="19">
        <v>9</v>
      </c>
      <c r="O5" s="19">
        <v>9</v>
      </c>
    </row>
    <row r="6" spans="1:15" s="8" customFormat="1" ht="20.25" customHeight="1" x14ac:dyDescent="0.2">
      <c r="A6" s="10" t="s">
        <v>49</v>
      </c>
      <c r="B6" s="11" t="s">
        <v>50</v>
      </c>
      <c r="C6" s="20">
        <f>C7+C8+C9+C10+C11+C12+C13+C14</f>
        <v>20658957</v>
      </c>
      <c r="D6" s="20">
        <f>D7+D8+D9+D10+D11+D12+D13+D14</f>
        <v>667460</v>
      </c>
      <c r="E6" s="20">
        <f>E7+E8+E9+E10+E11+E12+E13+E14</f>
        <v>-146417</v>
      </c>
      <c r="F6" s="20">
        <f>F7+F8+F9+F10+F11+F12+F13+F14</f>
        <v>206116</v>
      </c>
      <c r="G6" s="20">
        <f t="shared" ref="G6:N6" si="0">G7+G8+G9+G11+G12+G13+G14</f>
        <v>2828474</v>
      </c>
      <c r="H6" s="20">
        <f t="shared" si="0"/>
        <v>8096</v>
      </c>
      <c r="I6" s="20">
        <f t="shared" si="0"/>
        <v>-175034</v>
      </c>
      <c r="J6" s="20">
        <f t="shared" si="0"/>
        <v>486059</v>
      </c>
      <c r="K6" s="20">
        <f t="shared" si="0"/>
        <v>-67550</v>
      </c>
      <c r="L6" s="20">
        <f t="shared" si="0"/>
        <v>0</v>
      </c>
      <c r="M6" s="20">
        <f t="shared" si="0"/>
        <v>0</v>
      </c>
      <c r="N6" s="20">
        <f t="shared" si="0"/>
        <v>0</v>
      </c>
      <c r="O6" s="20">
        <f>O7+O8+O9+O10+O11+O12+O13+O14</f>
        <v>24466161</v>
      </c>
    </row>
    <row r="7" spans="1:15" ht="49.5" x14ac:dyDescent="0.25">
      <c r="A7" s="3" t="s">
        <v>0</v>
      </c>
      <c r="B7" s="6" t="s">
        <v>22</v>
      </c>
      <c r="C7" s="16">
        <v>781159</v>
      </c>
      <c r="D7" s="15"/>
      <c r="E7" s="15"/>
      <c r="F7" s="15"/>
      <c r="G7" s="16">
        <v>64379</v>
      </c>
      <c r="H7" s="15"/>
      <c r="I7" s="15"/>
      <c r="J7" s="15"/>
      <c r="K7" s="15"/>
      <c r="L7" s="15"/>
      <c r="M7" s="15">
        <v>0</v>
      </c>
      <c r="N7" s="15"/>
      <c r="O7" s="16">
        <f>C7+D7+E7+F7+G7+H7+I7+J7+K7</f>
        <v>845538</v>
      </c>
    </row>
    <row r="8" spans="1:15" ht="66" x14ac:dyDescent="0.25">
      <c r="A8" s="3" t="s">
        <v>1</v>
      </c>
      <c r="B8" s="6" t="s">
        <v>23</v>
      </c>
      <c r="C8" s="16">
        <v>340062</v>
      </c>
      <c r="D8" s="15"/>
      <c r="E8" s="15"/>
      <c r="F8" s="15"/>
      <c r="G8" s="16">
        <v>32437</v>
      </c>
      <c r="H8" s="15"/>
      <c r="I8" s="15"/>
      <c r="J8" s="16">
        <v>100000</v>
      </c>
      <c r="K8" s="15"/>
      <c r="L8" s="15"/>
      <c r="M8" s="15">
        <v>0</v>
      </c>
      <c r="N8" s="15"/>
      <c r="O8" s="16">
        <f t="shared" ref="O8:O47" si="1">C8+D8+E8+F8+G8+H8+I8+J8+K8</f>
        <v>472499</v>
      </c>
    </row>
    <row r="9" spans="1:15" ht="66" x14ac:dyDescent="0.25">
      <c r="A9" s="3" t="s">
        <v>2</v>
      </c>
      <c r="B9" s="6" t="s">
        <v>24</v>
      </c>
      <c r="C9" s="16">
        <v>12704547</v>
      </c>
      <c r="D9" s="16">
        <v>256460</v>
      </c>
      <c r="E9" s="16">
        <v>97583</v>
      </c>
      <c r="F9" s="16">
        <v>10500</v>
      </c>
      <c r="G9" s="16">
        <v>1559107</v>
      </c>
      <c r="H9" s="15"/>
      <c r="I9" s="16">
        <v>-143356</v>
      </c>
      <c r="J9" s="16">
        <v>72325</v>
      </c>
      <c r="K9" s="16">
        <v>102737</v>
      </c>
      <c r="L9" s="16"/>
      <c r="M9" s="16">
        <v>0</v>
      </c>
      <c r="N9" s="16"/>
      <c r="O9" s="16">
        <f t="shared" si="1"/>
        <v>14659903</v>
      </c>
    </row>
    <row r="10" spans="1:15" ht="18.75" x14ac:dyDescent="0.25">
      <c r="A10" s="3" t="s">
        <v>69</v>
      </c>
      <c r="B10" s="6" t="s">
        <v>70</v>
      </c>
      <c r="C10" s="16">
        <v>4980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>
        <f t="shared" si="1"/>
        <v>4980</v>
      </c>
    </row>
    <row r="11" spans="1:15" ht="49.5" x14ac:dyDescent="0.25">
      <c r="A11" s="3" t="s">
        <v>3</v>
      </c>
      <c r="B11" s="6" t="s">
        <v>25</v>
      </c>
      <c r="C11" s="16">
        <v>3391960</v>
      </c>
      <c r="D11" s="16"/>
      <c r="E11" s="16"/>
      <c r="F11" s="16"/>
      <c r="G11" s="16">
        <v>750331</v>
      </c>
      <c r="H11" s="16"/>
      <c r="I11" s="16">
        <v>-51678</v>
      </c>
      <c r="J11" s="16"/>
      <c r="K11" s="16">
        <v>76452</v>
      </c>
      <c r="L11" s="16"/>
      <c r="M11" s="16">
        <v>0</v>
      </c>
      <c r="N11" s="16"/>
      <c r="O11" s="16">
        <f t="shared" si="1"/>
        <v>4167065</v>
      </c>
    </row>
    <row r="12" spans="1:15" ht="18.75" x14ac:dyDescent="0.25">
      <c r="A12" s="3" t="s">
        <v>4</v>
      </c>
      <c r="B12" s="6" t="s">
        <v>26</v>
      </c>
      <c r="C12" s="16">
        <v>35500</v>
      </c>
      <c r="D12" s="16"/>
      <c r="E12" s="16"/>
      <c r="F12" s="16"/>
      <c r="G12" s="16">
        <v>18768</v>
      </c>
      <c r="H12" s="16">
        <v>8096</v>
      </c>
      <c r="I12" s="16"/>
      <c r="J12" s="16"/>
      <c r="K12" s="16"/>
      <c r="L12" s="16"/>
      <c r="M12" s="16"/>
      <c r="N12" s="16"/>
      <c r="O12" s="16">
        <f t="shared" si="1"/>
        <v>62364</v>
      </c>
    </row>
    <row r="13" spans="1:15" ht="18.75" x14ac:dyDescent="0.25">
      <c r="A13" s="3" t="s">
        <v>5</v>
      </c>
      <c r="B13" s="6" t="s">
        <v>27</v>
      </c>
      <c r="C13" s="16">
        <v>100000</v>
      </c>
      <c r="D13" s="16">
        <v>300000</v>
      </c>
      <c r="E13" s="16">
        <v>-244000</v>
      </c>
      <c r="F13" s="16">
        <v>-20000</v>
      </c>
      <c r="G13" s="16"/>
      <c r="H13" s="16"/>
      <c r="I13" s="16"/>
      <c r="J13" s="16"/>
      <c r="K13" s="16">
        <v>-10000</v>
      </c>
      <c r="L13" s="16"/>
      <c r="M13" s="16">
        <v>0</v>
      </c>
      <c r="N13" s="16"/>
      <c r="O13" s="16">
        <f t="shared" si="1"/>
        <v>126000</v>
      </c>
    </row>
    <row r="14" spans="1:15" ht="18.75" customHeight="1" x14ac:dyDescent="0.25">
      <c r="A14" s="3" t="s">
        <v>6</v>
      </c>
      <c r="B14" s="6" t="s">
        <v>28</v>
      </c>
      <c r="C14" s="16">
        <v>3300749</v>
      </c>
      <c r="D14" s="16">
        <v>111000</v>
      </c>
      <c r="E14" s="16"/>
      <c r="F14" s="16">
        <v>215616</v>
      </c>
      <c r="G14" s="16">
        <v>403452</v>
      </c>
      <c r="H14" s="16"/>
      <c r="I14" s="16">
        <v>20000</v>
      </c>
      <c r="J14" s="16">
        <v>313734</v>
      </c>
      <c r="K14" s="16">
        <v>-236739</v>
      </c>
      <c r="L14" s="16"/>
      <c r="M14" s="16">
        <v>0</v>
      </c>
      <c r="N14" s="16"/>
      <c r="O14" s="16">
        <f t="shared" si="1"/>
        <v>4127812</v>
      </c>
    </row>
    <row r="15" spans="1:15" ht="18.75" customHeight="1" x14ac:dyDescent="0.25">
      <c r="A15" s="10" t="s">
        <v>51</v>
      </c>
      <c r="B15" s="11" t="s">
        <v>52</v>
      </c>
      <c r="C15" s="17">
        <f>C16</f>
        <v>555136</v>
      </c>
      <c r="D15" s="17">
        <f t="shared" ref="D15:N15" si="2">D16</f>
        <v>0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  <c r="M15" s="17">
        <f t="shared" si="2"/>
        <v>0</v>
      </c>
      <c r="N15" s="17">
        <f t="shared" si="2"/>
        <v>0</v>
      </c>
      <c r="O15" s="16">
        <f t="shared" si="1"/>
        <v>555136</v>
      </c>
    </row>
    <row r="16" spans="1:15" ht="18.75" customHeight="1" x14ac:dyDescent="0.25">
      <c r="A16" s="3" t="s">
        <v>7</v>
      </c>
      <c r="B16" s="6" t="s">
        <v>29</v>
      </c>
      <c r="C16" s="24">
        <v>555136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>
        <f t="shared" si="1"/>
        <v>555136</v>
      </c>
    </row>
    <row r="17" spans="1:15" ht="33" x14ac:dyDescent="0.25">
      <c r="A17" s="13" t="s">
        <v>53</v>
      </c>
      <c r="B17" s="11" t="s">
        <v>54</v>
      </c>
      <c r="C17" s="17">
        <f>C18</f>
        <v>2680311</v>
      </c>
      <c r="D17" s="17">
        <f t="shared" ref="D17:N17" si="3">D18</f>
        <v>17241</v>
      </c>
      <c r="E17" s="17">
        <f t="shared" si="3"/>
        <v>0</v>
      </c>
      <c r="F17" s="17">
        <f t="shared" si="3"/>
        <v>0</v>
      </c>
      <c r="G17" s="17">
        <f t="shared" si="3"/>
        <v>119520</v>
      </c>
      <c r="H17" s="17">
        <f t="shared" si="3"/>
        <v>0</v>
      </c>
      <c r="I17" s="17">
        <f t="shared" si="3"/>
        <v>31680</v>
      </c>
      <c r="J17" s="17">
        <f t="shared" si="3"/>
        <v>181116</v>
      </c>
      <c r="K17" s="17">
        <f t="shared" si="3"/>
        <v>0</v>
      </c>
      <c r="L17" s="17">
        <f t="shared" si="3"/>
        <v>0</v>
      </c>
      <c r="M17" s="17">
        <f t="shared" si="3"/>
        <v>0</v>
      </c>
      <c r="N17" s="17">
        <f t="shared" si="3"/>
        <v>0</v>
      </c>
      <c r="O17" s="16">
        <f t="shared" si="1"/>
        <v>3029868</v>
      </c>
    </row>
    <row r="18" spans="1:15" ht="49.5" x14ac:dyDescent="0.25">
      <c r="A18" s="4" t="s">
        <v>8</v>
      </c>
      <c r="B18" s="12" t="s">
        <v>77</v>
      </c>
      <c r="C18" s="25">
        <v>2680311</v>
      </c>
      <c r="D18" s="16">
        <v>17241</v>
      </c>
      <c r="E18" s="16"/>
      <c r="F18" s="16"/>
      <c r="G18" s="16">
        <v>119520</v>
      </c>
      <c r="H18" s="16"/>
      <c r="I18" s="16">
        <v>31680</v>
      </c>
      <c r="J18" s="16">
        <v>181116</v>
      </c>
      <c r="K18" s="16"/>
      <c r="L18" s="16"/>
      <c r="M18" s="16">
        <v>0</v>
      </c>
      <c r="N18" s="16"/>
      <c r="O18" s="16">
        <f t="shared" si="1"/>
        <v>3029868</v>
      </c>
    </row>
    <row r="19" spans="1:15" ht="18.75" x14ac:dyDescent="0.25">
      <c r="A19" s="10" t="s">
        <v>55</v>
      </c>
      <c r="B19" s="11" t="s">
        <v>56</v>
      </c>
      <c r="C19" s="17">
        <f>C20+C21+C22+C23</f>
        <v>6515087.5499999998</v>
      </c>
      <c r="D19" s="17">
        <f>D20+D21+D22+D23</f>
        <v>3165276.86</v>
      </c>
      <c r="E19" s="17">
        <f>E20+E21+E22+E23</f>
        <v>0</v>
      </c>
      <c r="F19" s="17">
        <f t="shared" ref="F19:N19" si="4">F20+F22+F23</f>
        <v>1449769</v>
      </c>
      <c r="G19" s="17">
        <f t="shared" si="4"/>
        <v>21000</v>
      </c>
      <c r="H19" s="17">
        <f t="shared" si="4"/>
        <v>0</v>
      </c>
      <c r="I19" s="17">
        <f t="shared" si="4"/>
        <v>0</v>
      </c>
      <c r="J19" s="17">
        <f t="shared" si="4"/>
        <v>57000</v>
      </c>
      <c r="K19" s="17">
        <f t="shared" si="4"/>
        <v>0</v>
      </c>
      <c r="L19" s="17">
        <f t="shared" si="4"/>
        <v>0</v>
      </c>
      <c r="M19" s="17">
        <f t="shared" si="4"/>
        <v>0</v>
      </c>
      <c r="N19" s="17">
        <f t="shared" si="4"/>
        <v>0</v>
      </c>
      <c r="O19" s="16">
        <f t="shared" si="1"/>
        <v>11208133.41</v>
      </c>
    </row>
    <row r="20" spans="1:15" ht="18.75" x14ac:dyDescent="0.25">
      <c r="A20" s="3" t="s">
        <v>9</v>
      </c>
      <c r="B20" s="6" t="s">
        <v>30</v>
      </c>
      <c r="C20" s="18">
        <v>13092.55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6"/>
      <c r="O20" s="16">
        <f t="shared" si="1"/>
        <v>13092.55</v>
      </c>
    </row>
    <row r="21" spans="1:15" ht="18.75" x14ac:dyDescent="0.25">
      <c r="A21" s="3" t="s">
        <v>71</v>
      </c>
      <c r="B21" s="6" t="s">
        <v>72</v>
      </c>
      <c r="C21" s="18">
        <v>291000</v>
      </c>
      <c r="D21" s="18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>
        <f t="shared" si="1"/>
        <v>291000</v>
      </c>
    </row>
    <row r="22" spans="1:15" ht="19.5" customHeight="1" x14ac:dyDescent="0.25">
      <c r="A22" s="3" t="s">
        <v>10</v>
      </c>
      <c r="B22" s="6" t="s">
        <v>31</v>
      </c>
      <c r="C22" s="18">
        <v>6019966</v>
      </c>
      <c r="D22" s="18">
        <v>3141276.86</v>
      </c>
      <c r="E22" s="16">
        <v>0</v>
      </c>
      <c r="F22" s="16">
        <v>1489769</v>
      </c>
      <c r="G22" s="16"/>
      <c r="H22" s="16"/>
      <c r="I22" s="16"/>
      <c r="J22" s="16"/>
      <c r="K22" s="16"/>
      <c r="L22" s="16"/>
      <c r="M22" s="16">
        <v>0</v>
      </c>
      <c r="N22" s="16"/>
      <c r="O22" s="16">
        <f t="shared" si="1"/>
        <v>10651011.859999999</v>
      </c>
    </row>
    <row r="23" spans="1:15" ht="36" customHeight="1" x14ac:dyDescent="0.25">
      <c r="A23" s="3" t="s">
        <v>11</v>
      </c>
      <c r="B23" s="6" t="s">
        <v>32</v>
      </c>
      <c r="C23" s="18">
        <v>191029</v>
      </c>
      <c r="D23" s="18">
        <v>24000</v>
      </c>
      <c r="E23" s="16"/>
      <c r="F23" s="16">
        <v>-40000</v>
      </c>
      <c r="G23" s="16">
        <v>21000</v>
      </c>
      <c r="H23" s="16"/>
      <c r="I23" s="16"/>
      <c r="J23" s="16">
        <v>57000</v>
      </c>
      <c r="K23" s="16"/>
      <c r="L23" s="16"/>
      <c r="M23" s="16">
        <v>0</v>
      </c>
      <c r="N23" s="16"/>
      <c r="O23" s="16">
        <f t="shared" si="1"/>
        <v>253029</v>
      </c>
    </row>
    <row r="24" spans="1:15" ht="18.75" x14ac:dyDescent="0.25">
      <c r="A24" s="10" t="s">
        <v>57</v>
      </c>
      <c r="B24" s="11" t="s">
        <v>58</v>
      </c>
      <c r="C24" s="17">
        <f>C25+C26</f>
        <v>248077</v>
      </c>
      <c r="D24" s="17">
        <f t="shared" ref="D24:N24" si="5">D25+D26</f>
        <v>185080</v>
      </c>
      <c r="E24" s="17">
        <f t="shared" si="5"/>
        <v>1377623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-20000</v>
      </c>
      <c r="J24" s="17">
        <f t="shared" si="5"/>
        <v>-368221.96</v>
      </c>
      <c r="K24" s="17">
        <f t="shared" si="5"/>
        <v>0</v>
      </c>
      <c r="L24" s="17">
        <f t="shared" si="5"/>
        <v>0</v>
      </c>
      <c r="M24" s="17">
        <f t="shared" si="5"/>
        <v>0</v>
      </c>
      <c r="N24" s="17">
        <f t="shared" si="5"/>
        <v>0</v>
      </c>
      <c r="O24" s="16">
        <f t="shared" si="1"/>
        <v>1422558.04</v>
      </c>
    </row>
    <row r="25" spans="1:15" ht="18.75" x14ac:dyDescent="0.25">
      <c r="A25" s="3" t="s">
        <v>12</v>
      </c>
      <c r="B25" s="6" t="s">
        <v>33</v>
      </c>
      <c r="C25" s="18">
        <v>148077</v>
      </c>
      <c r="D25" s="18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>
        <f t="shared" si="1"/>
        <v>148077</v>
      </c>
    </row>
    <row r="26" spans="1:15" ht="18.75" x14ac:dyDescent="0.25">
      <c r="A26" s="3" t="s">
        <v>13</v>
      </c>
      <c r="B26" s="6" t="s">
        <v>34</v>
      </c>
      <c r="C26" s="18">
        <v>100000</v>
      </c>
      <c r="D26" s="18">
        <v>185080</v>
      </c>
      <c r="E26" s="16">
        <v>1377623</v>
      </c>
      <c r="F26" s="16"/>
      <c r="G26" s="16"/>
      <c r="H26" s="16"/>
      <c r="I26" s="16">
        <v>-20000</v>
      </c>
      <c r="J26" s="16">
        <v>-368221.96</v>
      </c>
      <c r="K26" s="16"/>
      <c r="L26" s="16"/>
      <c r="M26" s="16"/>
      <c r="N26" s="16"/>
      <c r="O26" s="16">
        <f t="shared" si="1"/>
        <v>1274481.04</v>
      </c>
    </row>
    <row r="27" spans="1:15" ht="18.75" x14ac:dyDescent="0.25">
      <c r="A27" s="10" t="s">
        <v>59</v>
      </c>
      <c r="B27" s="11" t="s">
        <v>60</v>
      </c>
      <c r="C27" s="17">
        <f t="shared" ref="C27:L27" si="6">C28+C29+C30+C31+C32</f>
        <v>93402367</v>
      </c>
      <c r="D27" s="17">
        <f t="shared" si="6"/>
        <v>3116768.54</v>
      </c>
      <c r="E27" s="17">
        <f t="shared" si="6"/>
        <v>250633</v>
      </c>
      <c r="F27" s="17">
        <f>F28+F29+F30+F31+F32</f>
        <v>5035380</v>
      </c>
      <c r="G27" s="17">
        <f t="shared" si="6"/>
        <v>986406</v>
      </c>
      <c r="H27" s="17">
        <f t="shared" si="6"/>
        <v>27904</v>
      </c>
      <c r="I27" s="17">
        <f t="shared" si="6"/>
        <v>0</v>
      </c>
      <c r="J27" s="17">
        <f t="shared" si="6"/>
        <v>-39572</v>
      </c>
      <c r="K27" s="17">
        <f t="shared" si="6"/>
        <v>1379967</v>
      </c>
      <c r="L27" s="17">
        <f t="shared" si="6"/>
        <v>0</v>
      </c>
      <c r="M27" s="17">
        <f>M28+M29+M30+M31+M32</f>
        <v>0</v>
      </c>
      <c r="N27" s="17">
        <f>N28+N29+N30+N31+N32</f>
        <v>0</v>
      </c>
      <c r="O27" s="16">
        <f t="shared" si="1"/>
        <v>104159853.54000001</v>
      </c>
    </row>
    <row r="28" spans="1:15" ht="18.75" x14ac:dyDescent="0.25">
      <c r="A28" s="3" t="s">
        <v>14</v>
      </c>
      <c r="B28" s="6" t="s">
        <v>35</v>
      </c>
      <c r="C28" s="18">
        <v>14803752</v>
      </c>
      <c r="D28" s="18"/>
      <c r="E28" s="16"/>
      <c r="F28" s="16"/>
      <c r="G28" s="16">
        <v>238000</v>
      </c>
      <c r="H28" s="16"/>
      <c r="I28" s="16">
        <v>-131000</v>
      </c>
      <c r="J28" s="16">
        <v>50800</v>
      </c>
      <c r="K28" s="16">
        <v>574700</v>
      </c>
      <c r="L28" s="16"/>
      <c r="M28" s="16">
        <v>0</v>
      </c>
      <c r="N28" s="16"/>
      <c r="O28" s="16">
        <f t="shared" si="1"/>
        <v>15536252</v>
      </c>
    </row>
    <row r="29" spans="1:15" ht="18.75" x14ac:dyDescent="0.25">
      <c r="A29" s="3" t="s">
        <v>15</v>
      </c>
      <c r="B29" s="6" t="s">
        <v>36</v>
      </c>
      <c r="C29" s="18">
        <v>57460377</v>
      </c>
      <c r="D29" s="18">
        <v>2207086.54</v>
      </c>
      <c r="E29" s="16">
        <v>200000</v>
      </c>
      <c r="F29" s="16">
        <v>2845380</v>
      </c>
      <c r="G29" s="16">
        <v>580008</v>
      </c>
      <c r="H29" s="16">
        <v>27904</v>
      </c>
      <c r="I29" s="16">
        <v>237461</v>
      </c>
      <c r="J29" s="16">
        <v>-442044</v>
      </c>
      <c r="K29" s="16">
        <v>692807</v>
      </c>
      <c r="L29" s="16"/>
      <c r="M29" s="16">
        <v>0</v>
      </c>
      <c r="N29" s="16"/>
      <c r="O29" s="16">
        <f t="shared" si="1"/>
        <v>63808979.539999999</v>
      </c>
    </row>
    <row r="30" spans="1:15" ht="18.75" x14ac:dyDescent="0.25">
      <c r="A30" s="3" t="s">
        <v>75</v>
      </c>
      <c r="B30" s="6" t="s">
        <v>76</v>
      </c>
      <c r="C30" s="18">
        <v>5998895</v>
      </c>
      <c r="D30" s="18">
        <v>209682</v>
      </c>
      <c r="E30" s="16">
        <v>50633</v>
      </c>
      <c r="F30" s="16">
        <v>2190000</v>
      </c>
      <c r="G30" s="16"/>
      <c r="H30" s="16"/>
      <c r="I30" s="16">
        <v>-250000</v>
      </c>
      <c r="J30" s="16">
        <v>-12000</v>
      </c>
      <c r="K30" s="16"/>
      <c r="L30" s="16"/>
      <c r="M30" s="16"/>
      <c r="N30" s="16"/>
      <c r="O30" s="16">
        <f t="shared" si="1"/>
        <v>8187210</v>
      </c>
    </row>
    <row r="31" spans="1:15" ht="18.75" x14ac:dyDescent="0.25">
      <c r="A31" s="3" t="s">
        <v>16</v>
      </c>
      <c r="B31" s="6" t="s">
        <v>37</v>
      </c>
      <c r="C31" s="18">
        <v>419480</v>
      </c>
      <c r="D31" s="18"/>
      <c r="E31" s="16"/>
      <c r="F31" s="16"/>
      <c r="G31" s="16"/>
      <c r="H31" s="16"/>
      <c r="I31" s="16"/>
      <c r="J31" s="16">
        <v>-444</v>
      </c>
      <c r="K31" s="16"/>
      <c r="L31" s="16"/>
      <c r="M31" s="16"/>
      <c r="N31" s="16"/>
      <c r="O31" s="16">
        <f t="shared" si="1"/>
        <v>419036</v>
      </c>
    </row>
    <row r="32" spans="1:15" ht="18.75" x14ac:dyDescent="0.25">
      <c r="A32" s="3" t="s">
        <v>17</v>
      </c>
      <c r="B32" s="6" t="s">
        <v>38</v>
      </c>
      <c r="C32" s="18">
        <v>14719863</v>
      </c>
      <c r="D32" s="18">
        <v>700000</v>
      </c>
      <c r="E32" s="16"/>
      <c r="F32" s="16"/>
      <c r="G32" s="16">
        <v>168398</v>
      </c>
      <c r="H32" s="16"/>
      <c r="I32" s="16">
        <v>143539</v>
      </c>
      <c r="J32" s="16">
        <v>364116</v>
      </c>
      <c r="K32" s="16">
        <v>112460</v>
      </c>
      <c r="L32" s="16"/>
      <c r="M32" s="16">
        <v>0</v>
      </c>
      <c r="N32" s="16"/>
      <c r="O32" s="16">
        <f t="shared" si="1"/>
        <v>16208376</v>
      </c>
    </row>
    <row r="33" spans="1:15" ht="18.75" x14ac:dyDescent="0.25">
      <c r="A33" s="10" t="s">
        <v>61</v>
      </c>
      <c r="B33" s="11" t="s">
        <v>62</v>
      </c>
      <c r="C33" s="17">
        <f>C34+C35</f>
        <v>9996882</v>
      </c>
      <c r="D33" s="17">
        <f t="shared" ref="D33:N33" si="7">D34+D35</f>
        <v>2508021</v>
      </c>
      <c r="E33" s="17">
        <f t="shared" si="7"/>
        <v>68277</v>
      </c>
      <c r="F33" s="17">
        <f t="shared" si="7"/>
        <v>0</v>
      </c>
      <c r="G33" s="17">
        <f t="shared" si="7"/>
        <v>0</v>
      </c>
      <c r="H33" s="17">
        <f t="shared" si="7"/>
        <v>0</v>
      </c>
      <c r="I33" s="17">
        <f t="shared" si="7"/>
        <v>57354</v>
      </c>
      <c r="J33" s="17">
        <f t="shared" si="7"/>
        <v>104930</v>
      </c>
      <c r="K33" s="17">
        <f t="shared" si="7"/>
        <v>404000</v>
      </c>
      <c r="L33" s="17">
        <f t="shared" si="7"/>
        <v>0</v>
      </c>
      <c r="M33" s="17">
        <v>0</v>
      </c>
      <c r="N33" s="17">
        <f t="shared" si="7"/>
        <v>0</v>
      </c>
      <c r="O33" s="16">
        <f t="shared" si="1"/>
        <v>13139464</v>
      </c>
    </row>
    <row r="34" spans="1:15" ht="18.75" x14ac:dyDescent="0.25">
      <c r="A34" s="3" t="s">
        <v>18</v>
      </c>
      <c r="B34" s="6" t="s">
        <v>39</v>
      </c>
      <c r="C34" s="18">
        <v>9996882</v>
      </c>
      <c r="D34" s="18">
        <v>2508021</v>
      </c>
      <c r="E34" s="18">
        <v>68277</v>
      </c>
      <c r="F34" s="18"/>
      <c r="G34" s="18"/>
      <c r="H34" s="18"/>
      <c r="I34" s="18">
        <v>57354</v>
      </c>
      <c r="J34" s="18">
        <v>104930</v>
      </c>
      <c r="K34" s="18">
        <v>404000</v>
      </c>
      <c r="L34" s="18"/>
      <c r="M34" s="18">
        <v>0</v>
      </c>
      <c r="N34" s="16"/>
      <c r="O34" s="16">
        <f t="shared" si="1"/>
        <v>13139464</v>
      </c>
    </row>
    <row r="35" spans="1:15" ht="18.75" hidden="1" x14ac:dyDescent="0.25">
      <c r="A35" s="3"/>
      <c r="B35" s="6"/>
      <c r="C35" s="22"/>
      <c r="D35" s="22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>
        <f t="shared" si="1"/>
        <v>0</v>
      </c>
    </row>
    <row r="36" spans="1:15" ht="19.5" customHeight="1" x14ac:dyDescent="0.25">
      <c r="A36" s="10" t="s">
        <v>63</v>
      </c>
      <c r="B36" s="11" t="s">
        <v>64</v>
      </c>
      <c r="C36" s="17">
        <f>C37+C38+C39+C40</f>
        <v>11307725.189999999</v>
      </c>
      <c r="D36" s="17">
        <f t="shared" ref="D36:N36" si="8">D37+D38+D39+D40</f>
        <v>0</v>
      </c>
      <c r="E36" s="17">
        <f t="shared" si="8"/>
        <v>904000</v>
      </c>
      <c r="F36" s="17">
        <f t="shared" si="8"/>
        <v>89834</v>
      </c>
      <c r="G36" s="17">
        <f t="shared" si="8"/>
        <v>-631000</v>
      </c>
      <c r="H36" s="17">
        <f t="shared" si="8"/>
        <v>-36000</v>
      </c>
      <c r="I36" s="17">
        <f t="shared" si="8"/>
        <v>0</v>
      </c>
      <c r="J36" s="17">
        <f t="shared" si="8"/>
        <v>100011.5</v>
      </c>
      <c r="K36" s="17">
        <f t="shared" si="8"/>
        <v>10000</v>
      </c>
      <c r="L36" s="17">
        <f t="shared" si="8"/>
        <v>0</v>
      </c>
      <c r="M36" s="17">
        <f t="shared" si="8"/>
        <v>0</v>
      </c>
      <c r="N36" s="17">
        <f t="shared" si="8"/>
        <v>0</v>
      </c>
      <c r="O36" s="16">
        <f t="shared" si="1"/>
        <v>11744570.689999999</v>
      </c>
    </row>
    <row r="37" spans="1:15" ht="18.75" x14ac:dyDescent="0.25">
      <c r="A37" s="3">
        <v>1001</v>
      </c>
      <c r="B37" s="6" t="s">
        <v>40</v>
      </c>
      <c r="C37" s="18">
        <v>923984</v>
      </c>
      <c r="D37" s="18"/>
      <c r="E37" s="16"/>
      <c r="F37" s="16">
        <v>26334</v>
      </c>
      <c r="G37" s="16"/>
      <c r="H37" s="16"/>
      <c r="I37" s="16"/>
      <c r="J37" s="16">
        <v>78291</v>
      </c>
      <c r="K37" s="16"/>
      <c r="L37" s="16"/>
      <c r="M37" s="16"/>
      <c r="N37" s="16"/>
      <c r="O37" s="16">
        <f t="shared" si="1"/>
        <v>1028609</v>
      </c>
    </row>
    <row r="38" spans="1:15" ht="18.75" x14ac:dyDescent="0.25">
      <c r="A38" s="2">
        <v>1003</v>
      </c>
      <c r="B38" s="6" t="s">
        <v>41</v>
      </c>
      <c r="C38" s="18">
        <v>444000</v>
      </c>
      <c r="D38" s="18"/>
      <c r="E38" s="16">
        <v>-392000</v>
      </c>
      <c r="F38" s="16">
        <v>20000</v>
      </c>
      <c r="G38" s="16"/>
      <c r="H38" s="16"/>
      <c r="I38" s="16"/>
      <c r="J38" s="16"/>
      <c r="K38" s="16">
        <v>10000</v>
      </c>
      <c r="L38" s="16"/>
      <c r="M38" s="16"/>
      <c r="N38" s="16"/>
      <c r="O38" s="16">
        <f t="shared" si="1"/>
        <v>82000</v>
      </c>
    </row>
    <row r="39" spans="1:15" ht="18.75" x14ac:dyDescent="0.25">
      <c r="A39" s="5">
        <v>1004</v>
      </c>
      <c r="B39" s="6" t="s">
        <v>42</v>
      </c>
      <c r="C39" s="18">
        <v>9067596.1899999995</v>
      </c>
      <c r="D39" s="18"/>
      <c r="E39" s="16">
        <v>1296000</v>
      </c>
      <c r="F39" s="16">
        <v>54000</v>
      </c>
      <c r="G39" s="16">
        <v>-645000</v>
      </c>
      <c r="H39" s="16">
        <v>-36000</v>
      </c>
      <c r="I39" s="16"/>
      <c r="J39" s="16">
        <v>21720.5</v>
      </c>
      <c r="K39" s="16"/>
      <c r="L39" s="16"/>
      <c r="M39" s="16"/>
      <c r="N39" s="16"/>
      <c r="O39" s="16">
        <f t="shared" si="1"/>
        <v>9758316.6899999995</v>
      </c>
    </row>
    <row r="40" spans="1:15" ht="21" customHeight="1" x14ac:dyDescent="0.25">
      <c r="A40" s="5">
        <v>1006</v>
      </c>
      <c r="B40" s="6" t="s">
        <v>43</v>
      </c>
      <c r="C40" s="18">
        <v>872145</v>
      </c>
      <c r="D40" s="18"/>
      <c r="E40" s="16"/>
      <c r="F40" s="16">
        <v>-10500</v>
      </c>
      <c r="G40" s="16">
        <v>14000</v>
      </c>
      <c r="H40" s="16"/>
      <c r="I40" s="16"/>
      <c r="J40" s="16"/>
      <c r="K40" s="16"/>
      <c r="L40" s="16"/>
      <c r="M40" s="16">
        <v>0</v>
      </c>
      <c r="N40" s="16"/>
      <c r="O40" s="16">
        <f t="shared" si="1"/>
        <v>875645</v>
      </c>
    </row>
    <row r="41" spans="1:15" ht="21" customHeight="1" x14ac:dyDescent="0.25">
      <c r="A41" s="14" t="s">
        <v>65</v>
      </c>
      <c r="B41" s="11" t="s">
        <v>66</v>
      </c>
      <c r="C41" s="17">
        <f>C42</f>
        <v>80000</v>
      </c>
      <c r="D41" s="17">
        <f t="shared" ref="D41:N41" si="9">D42</f>
        <v>0</v>
      </c>
      <c r="E41" s="17">
        <f t="shared" si="9"/>
        <v>0</v>
      </c>
      <c r="F41" s="17">
        <f t="shared" si="9"/>
        <v>0</v>
      </c>
      <c r="G41" s="17">
        <f t="shared" si="9"/>
        <v>0</v>
      </c>
      <c r="H41" s="17">
        <f t="shared" si="9"/>
        <v>0</v>
      </c>
      <c r="I41" s="17">
        <f t="shared" si="9"/>
        <v>16000</v>
      </c>
      <c r="J41" s="17">
        <f t="shared" si="9"/>
        <v>0</v>
      </c>
      <c r="K41" s="17">
        <f>K42+K43</f>
        <v>0</v>
      </c>
      <c r="L41" s="17">
        <f t="shared" si="9"/>
        <v>0</v>
      </c>
      <c r="M41" s="17">
        <f t="shared" si="9"/>
        <v>0</v>
      </c>
      <c r="N41" s="17">
        <f t="shared" si="9"/>
        <v>0</v>
      </c>
      <c r="O41" s="16">
        <f t="shared" si="1"/>
        <v>96000</v>
      </c>
    </row>
    <row r="42" spans="1:15" ht="18" customHeight="1" x14ac:dyDescent="0.25">
      <c r="A42" s="5" t="s">
        <v>73</v>
      </c>
      <c r="B42" s="6" t="s">
        <v>74</v>
      </c>
      <c r="C42" s="18">
        <v>80000</v>
      </c>
      <c r="D42" s="18"/>
      <c r="E42" s="16"/>
      <c r="F42" s="16"/>
      <c r="G42" s="16"/>
      <c r="H42" s="16"/>
      <c r="I42" s="16">
        <v>16000</v>
      </c>
      <c r="J42" s="16"/>
      <c r="K42" s="16"/>
      <c r="L42" s="16"/>
      <c r="M42" s="16">
        <v>0</v>
      </c>
      <c r="N42" s="16"/>
      <c r="O42" s="16">
        <f t="shared" si="1"/>
        <v>96000</v>
      </c>
    </row>
    <row r="43" spans="1:15" ht="18.75" hidden="1" x14ac:dyDescent="0.25">
      <c r="A43" s="5" t="s">
        <v>73</v>
      </c>
      <c r="B43" s="6" t="s">
        <v>74</v>
      </c>
      <c r="C43" s="22"/>
      <c r="D43" s="22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>
        <f t="shared" si="1"/>
        <v>0</v>
      </c>
    </row>
    <row r="44" spans="1:15" ht="49.5" x14ac:dyDescent="0.25">
      <c r="A44" s="14" t="s">
        <v>67</v>
      </c>
      <c r="B44" s="11" t="s">
        <v>68</v>
      </c>
      <c r="C44" s="17">
        <f>C45+C46+C47</f>
        <v>277000</v>
      </c>
      <c r="D44" s="17">
        <f t="shared" ref="D44:N44" si="10">D45+D46+D47</f>
        <v>0</v>
      </c>
      <c r="E44" s="17">
        <f t="shared" si="10"/>
        <v>0</v>
      </c>
      <c r="F44" s="17">
        <f t="shared" si="10"/>
        <v>0</v>
      </c>
      <c r="G44" s="17">
        <f t="shared" si="10"/>
        <v>0</v>
      </c>
      <c r="H44" s="17">
        <f t="shared" si="10"/>
        <v>0</v>
      </c>
      <c r="I44" s="17">
        <f t="shared" si="10"/>
        <v>90000</v>
      </c>
      <c r="J44" s="17">
        <f t="shared" si="10"/>
        <v>100000</v>
      </c>
      <c r="K44" s="17">
        <f t="shared" si="10"/>
        <v>60000</v>
      </c>
      <c r="L44" s="17">
        <f t="shared" si="10"/>
        <v>0</v>
      </c>
      <c r="M44" s="17">
        <f t="shared" si="10"/>
        <v>0</v>
      </c>
      <c r="N44" s="17">
        <f t="shared" si="10"/>
        <v>0</v>
      </c>
      <c r="O44" s="16">
        <f t="shared" si="1"/>
        <v>527000</v>
      </c>
    </row>
    <row r="45" spans="1:15" ht="49.5" x14ac:dyDescent="0.25">
      <c r="A45" s="5">
        <v>1401</v>
      </c>
      <c r="B45" s="6" t="s">
        <v>44</v>
      </c>
      <c r="C45" s="18">
        <v>277000</v>
      </c>
      <c r="D45" s="18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>
        <f t="shared" si="1"/>
        <v>277000</v>
      </c>
    </row>
    <row r="46" spans="1:15" ht="18.75" x14ac:dyDescent="0.25">
      <c r="A46" s="5" t="s">
        <v>19</v>
      </c>
      <c r="B46" s="6" t="s">
        <v>45</v>
      </c>
      <c r="C46" s="18"/>
      <c r="D46" s="18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>
        <f t="shared" si="1"/>
        <v>0</v>
      </c>
    </row>
    <row r="47" spans="1:15" ht="33" x14ac:dyDescent="0.25">
      <c r="A47" s="5">
        <v>1403</v>
      </c>
      <c r="B47" s="6" t="s">
        <v>46</v>
      </c>
      <c r="C47" s="18">
        <v>0</v>
      </c>
      <c r="D47" s="18">
        <v>0</v>
      </c>
      <c r="E47" s="16"/>
      <c r="F47" s="16"/>
      <c r="G47" s="16"/>
      <c r="H47" s="16"/>
      <c r="I47" s="16">
        <v>90000</v>
      </c>
      <c r="J47" s="16">
        <v>100000</v>
      </c>
      <c r="K47" s="16">
        <v>60000</v>
      </c>
      <c r="L47" s="16"/>
      <c r="M47" s="16"/>
      <c r="N47" s="16"/>
      <c r="O47" s="16">
        <f t="shared" si="1"/>
        <v>250000</v>
      </c>
    </row>
    <row r="48" spans="1:15" ht="21.75" customHeight="1" x14ac:dyDescent="0.25">
      <c r="A48" s="28" t="s">
        <v>20</v>
      </c>
      <c r="B48" s="29"/>
      <c r="C48" s="26">
        <f>C6+C15+C17+C19+C24+C27+C33+C36+C41+C44</f>
        <v>145721542.74000001</v>
      </c>
      <c r="D48" s="26">
        <f>D6+D15+D17+D19+D24+D27+D33+D36+D41+D44</f>
        <v>9659847.4000000004</v>
      </c>
      <c r="E48" s="26">
        <f>E6+E15+E17+E19+E24+E27+E33+E36+E41+E44</f>
        <v>2454116</v>
      </c>
      <c r="F48" s="26">
        <f t="shared" ref="F48:K48" si="11">F6+F15+F17+F19+F24+F27+F33+F36+F41+F44</f>
        <v>6781099</v>
      </c>
      <c r="G48" s="26">
        <f t="shared" si="11"/>
        <v>3324400</v>
      </c>
      <c r="H48" s="26">
        <f t="shared" si="11"/>
        <v>0</v>
      </c>
      <c r="I48" s="26">
        <f>I6+I15+I17+I19+I24+I27+I33+I36+I41+I44</f>
        <v>0</v>
      </c>
      <c r="J48" s="26">
        <f t="shared" si="11"/>
        <v>621322.54</v>
      </c>
      <c r="K48" s="26">
        <f t="shared" si="11"/>
        <v>1786417</v>
      </c>
      <c r="L48" s="26">
        <f>L6+L15+L17+L19+L24+L27+L33+L36+L41+L44</f>
        <v>0</v>
      </c>
      <c r="M48" s="26">
        <f>M6+M15+M17+M19+M24+M27+M33+M36+M41+M44</f>
        <v>0</v>
      </c>
      <c r="N48" s="26">
        <f>N6+N15+N17+N19+N24+N27+N33+N36+N41+N44</f>
        <v>0</v>
      </c>
      <c r="O48" s="20">
        <f>C48+D48+E48+F48+G48+H48+I48+J48+K48</f>
        <v>170348744.68000001</v>
      </c>
    </row>
  </sheetData>
  <mergeCells count="2">
    <mergeCell ref="A2:O2"/>
    <mergeCell ref="A48:B48"/>
  </mergeCells>
  <pageMargins left="0.39370078740157483" right="0" top="0.47244094488188981" bottom="0.19685039370078741" header="0.31496062992125984" footer="0.31496062992125984"/>
  <pageSetup paperSize="9" scale="45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Дьякова</dc:creator>
  <cp:lastModifiedBy>Администратор</cp:lastModifiedBy>
  <cp:lastPrinted>2020-03-19T12:22:39Z</cp:lastPrinted>
  <dcterms:created xsi:type="dcterms:W3CDTF">2015-05-13T12:52:11Z</dcterms:created>
  <dcterms:modified xsi:type="dcterms:W3CDTF">2020-03-30T12:48:46Z</dcterms:modified>
</cp:coreProperties>
</file>