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1" i="1" l="1"/>
  <c r="D160" i="1"/>
  <c r="D95" i="1" l="1"/>
  <c r="F9" i="1"/>
  <c r="F10" i="1"/>
  <c r="F11" i="1"/>
  <c r="F12" i="1"/>
  <c r="F15" i="1"/>
  <c r="F16" i="1"/>
  <c r="F17" i="1"/>
  <c r="F18" i="1"/>
  <c r="F23" i="1"/>
  <c r="F26" i="1"/>
  <c r="F29" i="1"/>
  <c r="F32" i="1"/>
  <c r="F33" i="1"/>
  <c r="F34" i="1"/>
  <c r="F35" i="1"/>
  <c r="F36" i="1"/>
  <c r="F37" i="1"/>
  <c r="F38" i="1"/>
  <c r="F41" i="1"/>
  <c r="F42" i="1"/>
  <c r="F44" i="1"/>
  <c r="F45" i="1"/>
  <c r="F48" i="1"/>
  <c r="F49" i="1"/>
  <c r="F50" i="1"/>
  <c r="F55" i="1"/>
  <c r="F56" i="1"/>
  <c r="F57" i="1"/>
  <c r="F59" i="1"/>
  <c r="F60" i="1"/>
  <c r="F61" i="1"/>
  <c r="F62" i="1"/>
  <c r="F63" i="1"/>
  <c r="F64" i="1"/>
  <c r="F66" i="1"/>
  <c r="F67" i="1"/>
  <c r="F70" i="1"/>
  <c r="F75" i="1"/>
  <c r="F76" i="1"/>
  <c r="F77" i="1"/>
  <c r="F78" i="1"/>
  <c r="F79" i="1"/>
  <c r="F80" i="1"/>
  <c r="F90" i="1"/>
  <c r="F91" i="1"/>
  <c r="F92" i="1"/>
  <c r="F93" i="1"/>
  <c r="F94" i="1"/>
  <c r="F96" i="1"/>
  <c r="F97" i="1"/>
  <c r="F98" i="1"/>
  <c r="F99" i="1"/>
  <c r="F100" i="1"/>
  <c r="F101" i="1"/>
  <c r="F102" i="1"/>
  <c r="F103" i="1"/>
  <c r="F106" i="1"/>
  <c r="F107" i="1"/>
  <c r="F108" i="1"/>
  <c r="F109" i="1"/>
  <c r="F110" i="1"/>
  <c r="F111" i="1"/>
  <c r="F116" i="1"/>
  <c r="F117" i="1"/>
  <c r="F118" i="1"/>
  <c r="F119" i="1"/>
  <c r="F120" i="1"/>
  <c r="F121" i="1"/>
  <c r="F122" i="1"/>
  <c r="F123" i="1"/>
  <c r="F124" i="1"/>
  <c r="F125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7" i="1"/>
  <c r="F158" i="1"/>
  <c r="F159" i="1"/>
  <c r="F162" i="1"/>
  <c r="F163" i="1"/>
  <c r="F164" i="1"/>
  <c r="F168" i="1"/>
  <c r="D58" i="1"/>
  <c r="D47" i="1" l="1"/>
  <c r="D31" i="1"/>
  <c r="D19" i="1"/>
  <c r="H126" i="1" l="1"/>
  <c r="G126" i="1"/>
  <c r="C126" i="1"/>
  <c r="C95" i="1" l="1"/>
  <c r="C58" i="1"/>
  <c r="C47" i="1"/>
  <c r="D43" i="1"/>
  <c r="D40" i="1" s="1"/>
  <c r="C43" i="1"/>
  <c r="C40" i="1" s="1"/>
  <c r="C31" i="1"/>
  <c r="C19" i="1"/>
  <c r="D14" i="1" l="1"/>
  <c r="C14" i="1"/>
  <c r="C13" i="1" s="1"/>
  <c r="D8" i="1"/>
  <c r="D7" i="1" s="1"/>
  <c r="C8" i="1"/>
  <c r="C7" i="1" s="1"/>
  <c r="C51" i="1"/>
  <c r="D46" i="1"/>
  <c r="C46" i="1"/>
  <c r="D30" i="1"/>
  <c r="D27" i="1"/>
  <c r="C167" i="1"/>
  <c r="C160" i="1" s="1"/>
  <c r="D126" i="1"/>
  <c r="D88" i="1"/>
  <c r="C88" i="1"/>
  <c r="D39" i="1"/>
  <c r="C39" i="1"/>
  <c r="C30" i="1"/>
  <c r="C27" i="1"/>
  <c r="C87" i="1" l="1"/>
  <c r="C86" i="1" s="1"/>
  <c r="D13" i="1"/>
  <c r="D6" i="1" s="1"/>
  <c r="C6" i="1"/>
  <c r="H161" i="1"/>
  <c r="H167" i="1"/>
  <c r="G161" i="1"/>
  <c r="G167" i="1"/>
  <c r="E167" i="1"/>
  <c r="F167" i="1" s="1"/>
  <c r="D87" i="1" l="1"/>
  <c r="E161" i="1"/>
  <c r="F161" i="1" s="1"/>
  <c r="C176" i="1"/>
  <c r="G95" i="1"/>
  <c r="H95" i="1"/>
  <c r="G89" i="1"/>
  <c r="H89" i="1"/>
  <c r="E89" i="1"/>
  <c r="F89" i="1" s="1"/>
  <c r="D86" i="1" l="1"/>
  <c r="D176" i="1" s="1"/>
  <c r="E126" i="1"/>
  <c r="F126" i="1" s="1"/>
  <c r="E51" i="1" l="1"/>
  <c r="F51" i="1" s="1"/>
  <c r="G47" i="1" l="1"/>
  <c r="H47" i="1"/>
  <c r="E47" i="1"/>
  <c r="F47" i="1" s="1"/>
  <c r="G43" i="1" l="1"/>
  <c r="H43" i="1"/>
  <c r="E43" i="1"/>
  <c r="F43" i="1" s="1"/>
  <c r="G22" i="1"/>
  <c r="H22" i="1"/>
  <c r="E22" i="1"/>
  <c r="F22" i="1" s="1"/>
  <c r="G25" i="1"/>
  <c r="H25" i="1"/>
  <c r="E25" i="1"/>
  <c r="F25" i="1" s="1"/>
  <c r="G28" i="1"/>
  <c r="H28" i="1"/>
  <c r="E28" i="1"/>
  <c r="F28" i="1" s="1"/>
  <c r="E19" i="1" l="1"/>
  <c r="F19" i="1" s="1"/>
  <c r="G19" i="1"/>
  <c r="H19" i="1"/>
  <c r="G160" i="1"/>
  <c r="H160" i="1"/>
  <c r="E160" i="1"/>
  <c r="F160" i="1" s="1"/>
  <c r="H58" i="1" l="1"/>
  <c r="E58" i="1"/>
  <c r="F58" i="1" s="1"/>
  <c r="G58" i="1"/>
  <c r="G40" i="1" l="1"/>
  <c r="H40" i="1"/>
  <c r="E95" i="1"/>
  <c r="F95" i="1" s="1"/>
  <c r="E40" i="1" l="1"/>
  <c r="F40" i="1" s="1"/>
  <c r="E31" i="1"/>
  <c r="F31" i="1" s="1"/>
  <c r="H93" i="1" l="1"/>
  <c r="G93" i="1"/>
  <c r="E88" i="1" l="1"/>
  <c r="F88" i="1" s="1"/>
  <c r="G46" i="1"/>
  <c r="E46" i="1"/>
  <c r="F46" i="1" s="1"/>
  <c r="G39" i="1"/>
  <c r="E39" i="1"/>
  <c r="F39" i="1" s="1"/>
  <c r="G27" i="1"/>
  <c r="E27" i="1"/>
  <c r="F27" i="1" s="1"/>
  <c r="G14" i="1"/>
  <c r="G13" i="1" s="1"/>
  <c r="E14" i="1"/>
  <c r="F14" i="1" s="1"/>
  <c r="G8" i="1"/>
  <c r="G7" i="1" s="1"/>
  <c r="E8" i="1"/>
  <c r="F8" i="1" s="1"/>
  <c r="H8" i="1"/>
  <c r="E13" i="1" l="1"/>
  <c r="F13" i="1" s="1"/>
  <c r="E7" i="1"/>
  <c r="F7" i="1" s="1"/>
  <c r="G31" i="1"/>
  <c r="G30" i="1" s="1"/>
  <c r="G6" i="1" s="1"/>
  <c r="G88" i="1"/>
  <c r="E30" i="1"/>
  <c r="F30" i="1" s="1"/>
  <c r="E6" i="1" l="1"/>
  <c r="F6" i="1" s="1"/>
  <c r="G87" i="1"/>
  <c r="G86" i="1" s="1"/>
  <c r="G176" i="1" s="1"/>
  <c r="E87" i="1"/>
  <c r="F87" i="1" s="1"/>
  <c r="E86" i="1" l="1"/>
  <c r="F86" i="1" s="1"/>
  <c r="H88" i="1"/>
  <c r="H31" i="1"/>
  <c r="H39" i="1"/>
  <c r="H46" i="1"/>
  <c r="H27" i="1"/>
  <c r="H14" i="1"/>
  <c r="H13" i="1" s="1"/>
  <c r="H7" i="1"/>
  <c r="E176" i="1" l="1"/>
  <c r="F176" i="1" s="1"/>
  <c r="H30" i="1"/>
  <c r="H6" i="1" s="1"/>
  <c r="H87" i="1" l="1"/>
  <c r="H86" i="1" s="1"/>
  <c r="H176" i="1" l="1"/>
</calcChain>
</file>

<file path=xl/sharedStrings.xml><?xml version="1.0" encoding="utf-8"?>
<sst xmlns="http://schemas.openxmlformats.org/spreadsheetml/2006/main" count="296" uniqueCount="291">
  <si>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</si>
  <si>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</si>
  <si>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</si>
  <si>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</si>
  <si>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</si>
  <si>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</si>
  <si>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</si>
  <si>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</si>
  <si>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</si>
  <si>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</si>
  <si>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</si>
  <si>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</si>
  <si>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</si>
  <si>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</si>
  <si>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</si>
  <si>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</si>
  <si>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</si>
  <si>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</si>
  <si>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</si>
  <si>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</si>
  <si>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</si>
  <si>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</si>
  <si>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</si>
  <si>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</si>
  <si>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</si>
  <si>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</si>
  <si>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</si>
  <si>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</si>
  <si>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</si>
  <si>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</si>
  <si>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</si>
  <si>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</si>
  <si>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</si>
  <si>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</si>
  <si>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</si>
  <si>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</si>
  <si>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</si>
  <si>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</si>
  <si>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</si>
  <si>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</si>
  <si>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</si>
  <si>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</si>
  <si>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</si>
  <si>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</si>
  <si>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</si>
  <si>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</si>
  <si>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</si>
  <si>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</si>
  <si>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</si>
  <si>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</si>
  <si>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</si>
  <si>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</si>
  <si>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</si>
  <si>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</si>
  <si>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</si>
  <si>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</si>
  <si>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</si>
  <si>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</si>
  <si>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</si>
  <si>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</si>
  <si>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</si>
  <si>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</si>
  <si>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</si>
  <si>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</si>
  <si>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</si>
  <si>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</si>
  <si>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</si>
  <si>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</si>
  <si>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</si>
  <si>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</si>
  <si>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</si>
  <si>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</si>
  <si>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</si>
  <si>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</si>
  <si>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</si>
  <si>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</si>
  <si>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</si>
  <si>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</si>
  <si>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</si>
  <si>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</si>
  <si>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</si>
  <si>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</si>
  <si>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</si>
  <si>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</si>
  <si>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</si>
  <si>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</si>
  <si>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</si>
  <si>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</si>
  <si>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</si>
  <si>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</si>
  <si>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</si>
  <si>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</si>
  <si>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</si>
  <si>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</si>
  <si>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</si>
  <si>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</si>
  <si>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</si>
  <si>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</si>
  <si>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</si>
  <si>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</si>
  <si>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</si>
  <si>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</si>
  <si>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</si>
  <si>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</si>
  <si>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</si>
  <si>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</si>
  <si>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</si>
  <si>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</si>
  <si>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</si>
  <si>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</si>
  <si>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</si>
  <si>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</si>
  <si>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</si>
  <si>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</si>
  <si>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</si>
  <si>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</si>
  <si>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</si>
  <si>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</si>
  <si>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</si>
  <si>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</si>
  <si>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</si>
  <si>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</si>
  <si>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</si>
  <si>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</si>
  <si>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</si>
  <si>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</si>
  <si>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</si>
  <si>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</si>
  <si>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</si>
  <si>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</si>
  <si>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</si>
  <si>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</si>
  <si>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</si>
  <si>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</si>
  <si>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</si>
  <si>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</si>
  <si>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</si>
  <si>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</si>
  <si>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</si>
  <si>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</si>
  <si>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</si>
  <si>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</si>
  <si>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</si>
  <si>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</si>
  <si>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</si>
  <si>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</si>
  <si>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</si>
  <si>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</si>
  <si>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</si>
  <si>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</si>
  <si>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</si>
  <si>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</si>
  <si>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</si>
  <si>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</si>
  <si>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</si>
  <si>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</si>
  <si>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</si>
  <si>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</si>
  <si>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</si>
  <si>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</si>
  <si>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</si>
  <si>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</si>
  <si>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</si>
  <si>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</si>
  <si>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</si>
  <si>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</si>
  <si>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</si>
  <si>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</si>
  <si>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000 1 16 01143 01 0000 140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</si>
  <si>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</si>
  <si>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</si>
  <si>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</si>
  <si>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</si>
  <si>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</si>
  <si>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</si>
  <si>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</si>
  <si>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</si>
  <si>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</si>
  <si>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</si>
  <si>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</si>
  <si>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</si>
  <si>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</si>
  <si>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</si>
  <si>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</si>
  <si>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</si>
  <si>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</si>
  <si>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</si>
  <si>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</si>
  <si>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</si>
  <si>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</si>
  <si>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</si>
  <si>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</si>
  <si>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</si>
  <si>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</si>
  <si>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</si>
  <si>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</si>
  <si>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</si>
  <si>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</si>
  <si>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</si>
  <si>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</si>
  <si>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</si>
  <si>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</si>
  <si>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</si>
  <si>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</si>
  <si>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</si>
  <si>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</si>
  <si>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</si>
  <si>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</si>
  <si>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</si>
  <si>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</si>
  <si>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</si>
  <si>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</si>
  <si>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</si>
  <si>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</si>
  <si>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</si>
  <si>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</si>
  <si>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</si>
  <si>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</si>
  <si>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000 20 2 25519 05 0000 150</t>
  </si>
  <si>
    <t>000 2 02 25753 00 0000 150</t>
  </si>
  <si>
    <t>000 2 02 25753 05 0000 150</t>
  </si>
  <si>
    <t>Субсидии бюджетам муниципальных районов на проведение комплексных кадастровых работ</t>
  </si>
  <si>
    <t>Субсидии бюджетам на проведение комплексных кадастровых работ</t>
  </si>
  <si>
    <t>000 2 02 25511 00 0000 150</t>
  </si>
  <si>
    <t>000 2 02 25511 05 0000 150</t>
  </si>
  <si>
    <t>Субвенции бюджетам на  компенсацию части  платы,  за присмотр и уход за детьми образовательных организациях, реализующие образовательную программу дошкольного образования</t>
  </si>
  <si>
    <t>Субвенции бюджетам муниципальных районов на выплату  компенсации части  платы за присмотр и уход за детьми в  образовательных организациях, реализующие образовательную программу дошкольного образования</t>
  </si>
  <si>
    <t>Субвенции бюджетам  на осуществление отдельных государственных полномочий Российчкой Федерации по первичному воинскому учету органами местного самоуправления поселений, муниципальных и городских округов</t>
  </si>
  <si>
    <t>Субсидии бюджетам на софинансирование закупки оборудования для создания "умных" спортивных площадок</t>
  </si>
  <si>
    <t>Субсидии бюджетам  муниципальных районов на софинансирование закупки оборудования для создания "умных" спортивных площадок</t>
  </si>
  <si>
    <t xml:space="preserve">Доходы  бюджета Жирятинского муниципального  района Брянской области   2021- 2025 г.  </t>
  </si>
  <si>
    <t>2025 год (план)</t>
  </si>
  <si>
    <t>2024 год (план)</t>
  </si>
  <si>
    <t>2023 год (план)</t>
  </si>
  <si>
    <t>Темп роста 2023/2022</t>
  </si>
  <si>
    <t>2022 год (оценка)</t>
  </si>
  <si>
    <t>2021 год (исполнение)</t>
  </si>
  <si>
    <t>000 1 05 03020 01 0000 110</t>
  </si>
  <si>
    <t>Единый сельскохозяйственный налог (за налоговые периоды, истекшие до 1 января 2011 года)</t>
  </si>
  <si>
    <t xml:space="preserve"> 000 1050200002 0000 110</t>
  </si>
  <si>
    <t xml:space="preserve">  Единый налог на вмененный доход для отдельных видов деятельности</t>
  </si>
  <si>
    <t xml:space="preserve"> 000 1050201002 0000 110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</si>
  <si>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</si>
  <si>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</si>
  <si>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000 116115001 0000 140</t>
  </si>
  <si>
    <t>000 116115301 0000 140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</si>
  <si>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</si>
  <si>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000 116117001 0000 140</t>
  </si>
  <si>
    <t>000 116117301 0000 140</t>
  </si>
  <si>
    <t>Административные штрафы, установленныег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</si>
  <si>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</si>
  <si>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</si>
  <si>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000 116012000 0000 140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</si>
  <si>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</si>
  <si>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000 1161012301 0000 1410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</si>
  <si>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</si>
  <si>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000 1161012901 0000 140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</si>
  <si>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</si>
  <si>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000 1 16 01140 01 0000 140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</si>
  <si>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</si>
  <si>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 xml:space="preserve"> 000 2023526000 0000 150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</si>
  <si>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</si>
  <si>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</si>
  <si>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</si>
  <si>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000 2023546900 0000 150</t>
  </si>
  <si>
    <t>Субвенции бюджетам на проведение Всероссийской переписи населения 2020 года</t>
  </si>
  <si>
    <t>000 2023546905 0000 150</t>
  </si>
  <si>
    <t>Субвенции бюджетам муниципальных районов на проведение Всероссийской переписи населения 2020 года</t>
  </si>
  <si>
    <t>000 2024539000 0000 150</t>
  </si>
  <si>
    <t xml:space="preserve">  Межбюджетные трансферты, передаваемые бюджетам на финансовое обеспечение дорожной деятельности</t>
  </si>
  <si>
    <t>000 2024539005 0000 150</t>
  </si>
  <si>
    <t xml:space="preserve">  Межбюджетные трансферты, передаваемые бюджетам муниципальных районов на финансовое обеспечение дорожной деятельности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</si>
  <si>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</si>
  <si>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</si>
  <si>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000 2190000005 0000 000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</si>
  <si>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</si>
  <si>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000 2190500005 0000 150</t>
  </si>
  <si>
    <t>000 2180000000 0000 000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</si>
  <si>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</si>
  <si>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000 2180000000 0000 150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</si>
  <si>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</si>
  <si>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</si>
  <si>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</si>
  <si>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000 2186001005 0000 150</t>
  </si>
  <si>
    <t>Доходы бюджетов муниципальных районов от возврата прочих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 из бюджетов поселений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</si>
  <si>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</si>
  <si>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</si>
  <si>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000 1140205005 0000 410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</si>
  <si>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</si>
  <si>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000 1140205305 0000 410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</si>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</sst>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%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2" applyNumberFormat="0" applyAlignment="0" applyProtection="0"/>
    <xf numFmtId="0" fontId="10" fillId="28" borderId="13" applyNumberFormat="0" applyAlignment="0" applyProtection="0"/>
    <xf numFmtId="0" fontId="11" fillId="28" borderId="12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29" borderId="18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7" fillId="0" borderId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1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49" fontId="24" fillId="0" borderId="21">
      <alignment horizontal="center"/>
    </xf>
    <xf numFmtId="0" fontId="24" fillId="0" borderId="22">
      <alignment horizontal="left" wrapText="1" indent="2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5" fillId="0" borderId="1" xfId="0" applyFont="1" applyBorder="1" applyAlignment="1">
      <alignment vertical="center" wrapText="1"/>
    </xf>
    <xf numFmtId="0" fontId="25" fillId="0" borderId="2" xfId="0" applyFont="1" applyBorder="1" applyAlignment="1">
      <alignment horizontal="justify" vertical="center" wrapText="1"/>
    </xf>
    <xf numFmtId="4" fontId="26" fillId="0" borderId="4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horizontal="justify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7" fillId="0" borderId="3" xfId="0" applyFont="1" applyBorder="1" applyAlignment="1">
      <alignment horizontal="justify" vertical="center" wrapText="1"/>
    </xf>
    <xf numFmtId="4" fontId="28" fillId="0" borderId="5" xfId="0" applyNumberFormat="1" applyFont="1" applyBorder="1" applyAlignment="1">
      <alignment horizontal="right"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3" xfId="0" applyFont="1" applyBorder="1" applyAlignment="1">
      <alignment horizontal="justify" vertical="center" wrapText="1"/>
    </xf>
    <xf numFmtId="4" fontId="28" fillId="0" borderId="1" xfId="0" applyNumberFormat="1" applyFont="1" applyBorder="1"/>
    <xf numFmtId="4" fontId="26" fillId="0" borderId="1" xfId="0" applyNumberFormat="1" applyFont="1" applyBorder="1"/>
    <xf numFmtId="4" fontId="26" fillId="0" borderId="7" xfId="0" applyNumberFormat="1" applyFont="1" applyBorder="1"/>
    <xf numFmtId="4" fontId="28" fillId="0" borderId="1" xfId="0" applyNumberFormat="1" applyFont="1" applyBorder="1" applyAlignment="1">
      <alignment horizontal="right"/>
    </xf>
    <xf numFmtId="4" fontId="28" fillId="0" borderId="7" xfId="0" applyNumberFormat="1" applyFont="1" applyBorder="1"/>
    <xf numFmtId="4" fontId="28" fillId="0" borderId="1" xfId="0" applyNumberFormat="1" applyFont="1" applyBorder="1" applyAlignment="1">
      <alignment horizontal="right" wrapText="1"/>
    </xf>
    <xf numFmtId="0" fontId="25" fillId="0" borderId="2" xfId="0" applyFont="1" applyBorder="1" applyAlignment="1">
      <alignment vertical="center" wrapText="1"/>
    </xf>
    <xf numFmtId="0" fontId="27" fillId="0" borderId="2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4" fontId="28" fillId="0" borderId="1" xfId="0" applyNumberFormat="1" applyFont="1" applyBorder="1" applyAlignment="1">
      <alignment vertical="center" wrapText="1"/>
    </xf>
    <xf numFmtId="0" fontId="29" fillId="0" borderId="0" xfId="0" applyFont="1"/>
    <xf numFmtId="4" fontId="28" fillId="0" borderId="7" xfId="0" applyNumberFormat="1" applyFont="1" applyBorder="1" applyAlignment="1">
      <alignment horizontal="right" wrapText="1"/>
    </xf>
    <xf numFmtId="0" fontId="25" fillId="0" borderId="6" xfId="0" applyFont="1" applyBorder="1" applyAlignment="1">
      <alignment vertical="center" wrapText="1"/>
    </xf>
    <xf numFmtId="0" fontId="27" fillId="0" borderId="1" xfId="0" applyFont="1" applyBorder="1" applyAlignment="1">
      <alignment horizontal="justify" vertical="center" wrapText="1"/>
    </xf>
    <xf numFmtId="4" fontId="28" fillId="0" borderId="7" xfId="0" applyNumberFormat="1" applyFont="1" applyBorder="1" applyAlignment="1">
      <alignment horizontal="right" vertical="center" wrapText="1"/>
    </xf>
    <xf numFmtId="4" fontId="28" fillId="0" borderId="7" xfId="0" applyNumberFormat="1" applyFont="1" applyBorder="1" applyAlignment="1"/>
    <xf numFmtId="0" fontId="27" fillId="2" borderId="1" xfId="0" quotePrefix="1" applyNumberFormat="1" applyFont="1" applyFill="1" applyBorder="1" applyAlignment="1">
      <alignment horizontal="left" vertical="center" shrinkToFit="1"/>
    </xf>
    <xf numFmtId="0" fontId="27" fillId="2" borderId="2" xfId="0" applyNumberFormat="1" applyFont="1" applyFill="1" applyBorder="1" applyAlignment="1">
      <alignment horizontal="left" vertical="center" wrapText="1"/>
    </xf>
    <xf numFmtId="4" fontId="28" fillId="2" borderId="1" xfId="0" applyNumberFormat="1" applyFont="1" applyFill="1" applyBorder="1" applyAlignment="1">
      <alignment horizontal="right" vertical="center" shrinkToFit="1"/>
    </xf>
    <xf numFmtId="4" fontId="28" fillId="2" borderId="1" xfId="0" applyNumberFormat="1" applyFont="1" applyFill="1" applyBorder="1" applyAlignment="1">
      <alignment horizontal="right" wrapText="1"/>
    </xf>
    <xf numFmtId="0" fontId="27" fillId="2" borderId="4" xfId="0" quotePrefix="1" applyNumberFormat="1" applyFont="1" applyFill="1" applyBorder="1" applyAlignment="1">
      <alignment horizontal="left" vertical="center" shrinkToFit="1"/>
    </xf>
    <xf numFmtId="0" fontId="27" fillId="2" borderId="8" xfId="0" applyNumberFormat="1" applyFont="1" applyFill="1" applyBorder="1" applyAlignment="1">
      <alignment horizontal="left" vertical="center" wrapText="1"/>
    </xf>
    <xf numFmtId="0" fontId="27" fillId="0" borderId="4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7" fillId="34" borderId="1" xfId="0" applyFont="1" applyFill="1" applyBorder="1" applyAlignment="1" applyProtection="1">
      <alignment horizontal="left" vertical="center" wrapText="1"/>
      <protection locked="0"/>
    </xf>
    <xf numFmtId="0" fontId="25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vertical="center" wrapText="1"/>
    </xf>
    <xf numFmtId="0" fontId="27" fillId="34" borderId="0" xfId="0" applyFont="1" applyFill="1" applyBorder="1" applyAlignment="1">
      <alignment horizontal="justify" vertical="center" wrapText="1"/>
    </xf>
    <xf numFmtId="0" fontId="27" fillId="34" borderId="2" xfId="0" applyFont="1" applyFill="1" applyBorder="1" applyAlignment="1">
      <alignment horizontal="justify" vertical="center" wrapText="1"/>
    </xf>
    <xf numFmtId="0" fontId="27" fillId="34" borderId="5" xfId="0" applyFont="1" applyFill="1" applyBorder="1" applyAlignment="1">
      <alignment vertical="center" wrapText="1"/>
    </xf>
    <xf numFmtId="0" fontId="27" fillId="34" borderId="6" xfId="0" applyFont="1" applyFill="1" applyBorder="1" applyAlignment="1">
      <alignment vertical="center" wrapText="1"/>
    </xf>
    <xf numFmtId="4" fontId="28" fillId="0" borderId="4" xfId="0" applyNumberFormat="1" applyFont="1" applyBorder="1"/>
    <xf numFmtId="4" fontId="30" fillId="0" borderId="7" xfId="0" applyNumberFormat="1" applyFont="1" applyBorder="1"/>
    <xf numFmtId="4" fontId="31" fillId="0" borderId="7" xfId="0" applyNumberFormat="1" applyFont="1" applyBorder="1"/>
    <xf numFmtId="4" fontId="31" fillId="34" borderId="7" xfId="0" applyNumberFormat="1" applyFont="1" applyFill="1" applyBorder="1"/>
    <xf numFmtId="4" fontId="28" fillId="34" borderId="7" xfId="0" applyNumberFormat="1" applyFont="1" applyFill="1" applyBorder="1"/>
    <xf numFmtId="4" fontId="28" fillId="34" borderId="7" xfId="0" applyNumberFormat="1" applyFont="1" applyFill="1" applyBorder="1" applyAlignment="1">
      <alignment horizontal="right" wrapText="1"/>
    </xf>
    <xf numFmtId="4" fontId="26" fillId="34" borderId="7" xfId="0" applyNumberFormat="1" applyFont="1" applyFill="1" applyBorder="1"/>
    <xf numFmtId="4" fontId="28" fillId="34" borderId="1" xfId="0" applyNumberFormat="1" applyFont="1" applyFill="1" applyBorder="1"/>
    <xf numFmtId="4" fontId="28" fillId="34" borderId="1" xfId="0" applyNumberFormat="1" applyFont="1" applyFill="1" applyBorder="1" applyAlignment="1">
      <alignment horizontal="right" vertical="center" wrapText="1"/>
    </xf>
    <xf numFmtId="4" fontId="28" fillId="34" borderId="1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 applyAlignment="1"/>
    <xf numFmtId="4" fontId="28" fillId="34" borderId="1" xfId="0" applyNumberFormat="1" applyFont="1" applyFill="1" applyBorder="1" applyAlignment="1">
      <alignment wrapText="1"/>
    </xf>
    <xf numFmtId="4" fontId="28" fillId="34" borderId="7" xfId="0" applyNumberFormat="1" applyFont="1" applyFill="1" applyBorder="1" applyAlignment="1">
      <alignment wrapText="1"/>
    </xf>
    <xf numFmtId="4" fontId="26" fillId="0" borderId="1" xfId="0" applyNumberFormat="1" applyFont="1" applyBorder="1" applyAlignment="1"/>
    <xf numFmtId="4" fontId="28" fillId="0" borderId="1" xfId="0" applyNumberFormat="1" applyFont="1" applyBorder="1" applyAlignment="1"/>
    <xf numFmtId="4" fontId="28" fillId="0" borderId="2" xfId="0" applyNumberFormat="1" applyFont="1" applyBorder="1" applyAlignment="1">
      <alignment wrapText="1"/>
    </xf>
    <xf numFmtId="4" fontId="28" fillId="0" borderId="7" xfId="0" applyNumberFormat="1" applyFont="1" applyBorder="1" applyAlignment="1">
      <alignment wrapText="1"/>
    </xf>
    <xf numFmtId="4" fontId="26" fillId="0" borderId="7" xfId="0" applyNumberFormat="1" applyFont="1" applyBorder="1" applyAlignment="1"/>
    <xf numFmtId="0" fontId="25" fillId="2" borderId="5" xfId="0" quotePrefix="1" applyNumberFormat="1" applyFont="1" applyFill="1" applyBorder="1" applyAlignment="1">
      <alignment horizontal="left" vertical="center" shrinkToFit="1"/>
    </xf>
    <xf numFmtId="0" fontId="25" fillId="2" borderId="23" xfId="0" applyNumberFormat="1" applyFont="1" applyFill="1" applyBorder="1" applyAlignment="1">
      <alignment horizontal="left" vertical="center" wrapText="1"/>
    </xf>
    <xf numFmtId="4" fontId="26" fillId="2" borderId="5" xfId="0" applyNumberFormat="1" applyFont="1" applyFill="1" applyBorder="1" applyAlignment="1">
      <alignment horizontal="right" vertical="center" shrinkToFit="1"/>
    </xf>
    <xf numFmtId="4" fontId="28" fillId="0" borderId="7" xfId="0" applyNumberFormat="1" applyFont="1" applyBorder="1" applyAlignment="1">
      <alignment vertical="center"/>
    </xf>
    <xf numFmtId="0" fontId="25" fillId="0" borderId="8" xfId="0" applyFont="1" applyBorder="1" applyAlignment="1">
      <alignment horizontal="justify" vertical="center" wrapText="1"/>
    </xf>
    <xf numFmtId="43" fontId="25" fillId="0" borderId="2" xfId="45" applyFont="1" applyBorder="1" applyAlignment="1">
      <alignment horizontal="justify" vertical="center" wrapText="1"/>
    </xf>
    <xf numFmtId="43" fontId="25" fillId="0" borderId="1" xfId="45" applyFont="1" applyBorder="1" applyAlignment="1">
      <alignment horizontal="justify" vertical="center" wrapText="1"/>
    </xf>
    <xf numFmtId="43" fontId="27" fillId="0" borderId="1" xfId="45" applyFont="1" applyBorder="1" applyAlignment="1">
      <alignment horizontal="justify" vertical="center" wrapText="1"/>
    </xf>
    <xf numFmtId="43" fontId="27" fillId="0" borderId="2" xfId="45" applyFont="1" applyBorder="1" applyAlignment="1">
      <alignment horizontal="justify" vertical="center" wrapText="1"/>
    </xf>
    <xf numFmtId="43" fontId="27" fillId="0" borderId="23" xfId="45" applyFont="1" applyBorder="1" applyAlignment="1">
      <alignment horizontal="justify" vertical="center" wrapText="1"/>
    </xf>
    <xf numFmtId="43" fontId="25" fillId="2" borderId="23" xfId="45" applyFont="1" applyFill="1" applyBorder="1" applyAlignment="1">
      <alignment horizontal="left" vertical="center" wrapText="1"/>
    </xf>
    <xf numFmtId="43" fontId="27" fillId="2" borderId="2" xfId="45" applyFont="1" applyFill="1" applyBorder="1" applyAlignment="1">
      <alignment horizontal="left" vertical="center" wrapText="1"/>
    </xf>
    <xf numFmtId="0" fontId="27" fillId="34" borderId="2" xfId="0" applyFont="1" applyFill="1" applyBorder="1" applyAlignment="1" applyProtection="1">
      <alignment horizontal="left" vertical="center" wrapText="1"/>
      <protection locked="0"/>
    </xf>
    <xf numFmtId="0" fontId="27" fillId="0" borderId="2" xfId="0" applyFont="1" applyBorder="1" applyAlignment="1">
      <alignment wrapText="1"/>
    </xf>
    <xf numFmtId="0" fontId="25" fillId="34" borderId="2" xfId="0" applyFont="1" applyFill="1" applyBorder="1" applyAlignment="1">
      <alignment horizontal="justify" vertical="center" wrapText="1"/>
    </xf>
    <xf numFmtId="4" fontId="28" fillId="34" borderId="3" xfId="0" applyNumberFormat="1" applyFont="1" applyFill="1" applyBorder="1" applyAlignment="1">
      <alignment wrapText="1"/>
    </xf>
    <xf numFmtId="4" fontId="28" fillId="34" borderId="3" xfId="0" applyNumberFormat="1" applyFont="1" applyFill="1" applyBorder="1"/>
    <xf numFmtId="0" fontId="27" fillId="0" borderId="8" xfId="0" applyFont="1" applyBorder="1" applyAlignment="1">
      <alignment horizontal="justify" vertical="center" wrapText="1"/>
    </xf>
    <xf numFmtId="4" fontId="28" fillId="0" borderId="7" xfId="0" applyNumberFormat="1" applyFont="1" applyBorder="1" applyAlignment="1">
      <alignment horizontal="right"/>
    </xf>
    <xf numFmtId="4" fontId="28" fillId="0" borderId="7" xfId="0" applyNumberFormat="1" applyFont="1" applyBorder="1" applyAlignment="1">
      <alignment vertical="center" wrapText="1"/>
    </xf>
    <xf numFmtId="4" fontId="28" fillId="0" borderId="10" xfId="0" applyNumberFormat="1" applyFont="1" applyBorder="1"/>
    <xf numFmtId="4" fontId="28" fillId="34" borderId="7" xfId="0" applyNumberFormat="1" applyFont="1" applyFill="1" applyBorder="1" applyAlignment="1">
      <alignment horizontal="right" vertical="center" wrapText="1"/>
    </xf>
    <xf numFmtId="4" fontId="28" fillId="0" borderId="3" xfId="0" applyNumberFormat="1" applyFont="1" applyBorder="1" applyAlignment="1">
      <alignment wrapText="1"/>
    </xf>
    <xf numFmtId="43" fontId="27" fillId="0" borderId="1" xfId="45" applyFont="1" applyBorder="1" applyAlignment="1">
      <alignment wrapText="1"/>
    </xf>
    <xf numFmtId="43" fontId="28" fillId="34" borderId="1" xfId="45" applyFont="1" applyFill="1" applyBorder="1" applyAlignment="1">
      <alignment wrapText="1"/>
    </xf>
    <xf numFmtId="0" fontId="27" fillId="34" borderId="7" xfId="0" applyFont="1" applyFill="1" applyBorder="1" applyAlignment="1">
      <alignment vertical="center" wrapText="1"/>
    </xf>
    <xf numFmtId="0" fontId="27" fillId="34" borderId="3" xfId="0" applyFont="1" applyFill="1" applyBorder="1" applyAlignment="1">
      <alignment horizontal="justify" vertical="center" wrapText="1"/>
    </xf>
    <xf numFmtId="0" fontId="0" fillId="0" borderId="1" xfId="0" applyBorder="1"/>
    <xf numFmtId="164" fontId="28" fillId="0" borderId="4" xfId="46" applyNumberFormat="1" applyFont="1" applyBorder="1" applyAlignment="1">
      <alignment horizontal="right" vertical="center" wrapText="1"/>
    </xf>
    <xf numFmtId="43" fontId="27" fillId="2" borderId="2" xfId="45" applyFont="1" applyFill="1" applyBorder="1" applyAlignment="1">
      <alignment horizontal="left" wrapText="1"/>
    </xf>
    <xf numFmtId="43" fontId="27" fillId="2" borderId="8" xfId="45" applyFont="1" applyFill="1" applyBorder="1" applyAlignment="1">
      <alignment horizontal="left" wrapText="1"/>
    </xf>
    <xf numFmtId="43" fontId="25" fillId="0" borderId="1" xfId="45" applyFont="1" applyBorder="1" applyAlignment="1">
      <alignment horizontal="justify" wrapText="1"/>
    </xf>
    <xf numFmtId="43" fontId="27" fillId="0" borderId="1" xfId="45" applyFont="1" applyBorder="1" applyAlignment="1">
      <alignment horizontal="justify" wrapText="1"/>
    </xf>
    <xf numFmtId="43" fontId="25" fillId="0" borderId="1" xfId="45" applyFont="1" applyBorder="1" applyAlignment="1">
      <alignment wrapText="1"/>
    </xf>
    <xf numFmtId="43" fontId="27" fillId="34" borderId="1" xfId="45" applyFont="1" applyFill="1" applyBorder="1" applyAlignment="1" applyProtection="1">
      <alignment horizontal="left" wrapText="1"/>
      <protection locked="0"/>
    </xf>
    <xf numFmtId="43" fontId="25" fillId="34" borderId="1" xfId="45" applyFont="1" applyFill="1" applyBorder="1" applyAlignment="1">
      <alignment horizontal="justify" wrapText="1"/>
    </xf>
    <xf numFmtId="43" fontId="27" fillId="34" borderId="1" xfId="45" applyFont="1" applyFill="1" applyBorder="1" applyAlignment="1">
      <alignment horizontal="justify" wrapText="1"/>
    </xf>
    <xf numFmtId="43" fontId="28" fillId="34" borderId="5" xfId="45" applyFont="1" applyFill="1" applyBorder="1" applyAlignment="1"/>
    <xf numFmtId="43" fontId="28" fillId="34" borderId="1" xfId="45" applyFont="1" applyFill="1" applyBorder="1" applyAlignment="1"/>
    <xf numFmtId="164" fontId="28" fillId="0" borderId="4" xfId="46" applyNumberFormat="1" applyFont="1" applyBorder="1" applyAlignment="1">
      <alignment horizontal="right" wrapText="1"/>
    </xf>
    <xf numFmtId="164" fontId="26" fillId="0" borderId="4" xfId="46" applyNumberFormat="1" applyFont="1" applyBorder="1" applyAlignment="1">
      <alignment horizontal="right" wrapText="1"/>
    </xf>
    <xf numFmtId="164" fontId="26" fillId="0" borderId="1" xfId="46" applyNumberFormat="1" applyFont="1" applyBorder="1" applyAlignment="1">
      <alignment horizontal="right" wrapText="1"/>
    </xf>
    <xf numFmtId="164" fontId="26" fillId="0" borderId="4" xfId="46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6" builtinId="5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abSelected="1" workbookViewId="0">
      <selection activeCell="H8" sqref="H8"/>
    </sheetView>
  </sheetViews>
  <sheetFormatPr defaultRowHeight="15" x14ac:dyDescent="0.25"/>
  <cols>
    <col min="1" max="1" width="25.5703125" customWidth="1"/>
    <col min="2" max="2" width="56.5703125" customWidth="1"/>
    <col min="3" max="3" width="14.7109375" customWidth="1"/>
    <col min="4" max="4" width="14.85546875" customWidth="1"/>
    <col min="5" max="5" width="16.7109375" customWidth="1"/>
    <col min="6" max="6" width="13.42578125" customWidth="1"/>
    <col min="7" max="7" width="16.7109375" customWidth="1"/>
    <col min="8" max="8" width="18.28515625" customWidth="1"/>
  </cols>
  <sheetData>
    <row r="1" spans="1:8" ht="54" customHeight="1" x14ac:dyDescent="0.25">
      <c r="A1" s="108" t="s">
        <v>230</v>
      </c>
      <c r="B1" s="108"/>
      <c r="C1" s="108"/>
      <c r="D1" s="108"/>
      <c r="E1" s="108"/>
      <c r="F1" s="108"/>
      <c r="G1" s="108"/>
      <c r="H1" s="108"/>
    </row>
    <row r="2" spans="1:8" x14ac:dyDescent="0.25">
      <c r="H2" s="1" t="s">
        <v>0</v>
      </c>
    </row>
    <row r="3" spans="1:8" x14ac:dyDescent="0.25">
      <c r="A3" s="109" t="s">
        <v>68</v>
      </c>
      <c r="B3" s="111" t="s">
        <v>1</v>
      </c>
      <c r="C3" s="116" t="s">
        <v>236</v>
      </c>
      <c r="D3" s="116" t="s">
        <v>235</v>
      </c>
      <c r="E3" s="116" t="s">
        <v>233</v>
      </c>
      <c r="F3" s="116" t="s">
        <v>234</v>
      </c>
      <c r="G3" s="116" t="s">
        <v>232</v>
      </c>
      <c r="H3" s="114" t="s">
        <v>231</v>
      </c>
    </row>
    <row r="4" spans="1:8" x14ac:dyDescent="0.25">
      <c r="A4" s="110"/>
      <c r="B4" s="112"/>
      <c r="C4" s="117"/>
      <c r="D4" s="117"/>
      <c r="E4" s="112"/>
      <c r="F4" s="117"/>
      <c r="G4" s="112"/>
      <c r="H4" s="115"/>
    </row>
    <row r="5" spans="1:8" x14ac:dyDescent="0.25">
      <c r="A5" s="110"/>
      <c r="B5" s="113"/>
      <c r="C5" s="118"/>
      <c r="D5" s="118"/>
      <c r="E5" s="113"/>
      <c r="F5" s="118"/>
      <c r="G5" s="113"/>
      <c r="H5" s="115"/>
    </row>
    <row r="6" spans="1:8" x14ac:dyDescent="0.25">
      <c r="A6" s="3" t="s">
        <v>2</v>
      </c>
      <c r="B6" s="4" t="s">
        <v>3</v>
      </c>
      <c r="C6" s="70">
        <f>C7+C13+C19++C27+C30+C39+C46+C51+C58</f>
        <v>55933897.710000001</v>
      </c>
      <c r="D6" s="70">
        <f>D7+D13+D19++D27+D30+D39+D46+D51+D58</f>
        <v>66559602.539999999</v>
      </c>
      <c r="E6" s="5">
        <f>E7+E13+E19++E27+E30+E39+E46+E51+E58</f>
        <v>71047617</v>
      </c>
      <c r="F6" s="107">
        <f>E6/D6</f>
        <v>1.0674285045092158</v>
      </c>
      <c r="G6" s="5">
        <f>G7+G13+G19+G27+G30+G39+G46+G58</f>
        <v>60878048</v>
      </c>
      <c r="H6" s="5">
        <f t="shared" ref="H6" si="0">H7+H13+H19++H27+H30+H39+H46+H51+H58</f>
        <v>62277991</v>
      </c>
    </row>
    <row r="7" spans="1:8" x14ac:dyDescent="0.25">
      <c r="A7" s="3" t="s">
        <v>4</v>
      </c>
      <c r="B7" s="6" t="s">
        <v>5</v>
      </c>
      <c r="C7" s="71">
        <f t="shared" ref="C7:G7" si="1">C8</f>
        <v>37294454.030000001</v>
      </c>
      <c r="D7" s="71">
        <f t="shared" si="1"/>
        <v>41622376</v>
      </c>
      <c r="E7" s="7">
        <f t="shared" si="1"/>
        <v>45994900</v>
      </c>
      <c r="F7" s="107">
        <f t="shared" ref="F7:F70" si="2">E7/D7</f>
        <v>1.1050522440141333</v>
      </c>
      <c r="G7" s="7">
        <f t="shared" si="1"/>
        <v>49655400</v>
      </c>
      <c r="H7" s="7">
        <f>H8</f>
        <v>50633600</v>
      </c>
    </row>
    <row r="8" spans="1:8" x14ac:dyDescent="0.25">
      <c r="A8" s="8" t="s">
        <v>6</v>
      </c>
      <c r="B8" s="9" t="s">
        <v>7</v>
      </c>
      <c r="C8" s="72">
        <f t="shared" ref="C8:G8" si="3">C9+C10+C11+C12</f>
        <v>37294454.030000001</v>
      </c>
      <c r="D8" s="72">
        <f t="shared" si="3"/>
        <v>41622376</v>
      </c>
      <c r="E8" s="10">
        <f t="shared" si="3"/>
        <v>45994900</v>
      </c>
      <c r="F8" s="93">
        <f t="shared" si="2"/>
        <v>1.1050522440141333</v>
      </c>
      <c r="G8" s="10">
        <f t="shared" si="3"/>
        <v>49655400</v>
      </c>
      <c r="H8" s="10">
        <f>H9+H10+H11+H12</f>
        <v>50633600</v>
      </c>
    </row>
    <row r="9" spans="1:8" ht="63.75" x14ac:dyDescent="0.25">
      <c r="A9" s="8" t="s">
        <v>8</v>
      </c>
      <c r="B9" s="11" t="s">
        <v>9</v>
      </c>
      <c r="C9" s="73">
        <v>37022389.149999999</v>
      </c>
      <c r="D9" s="73">
        <v>41487526</v>
      </c>
      <c r="E9" s="12">
        <v>45610410</v>
      </c>
      <c r="F9" s="93">
        <f t="shared" si="2"/>
        <v>1.0993764728222164</v>
      </c>
      <c r="G9" s="12">
        <v>49234340</v>
      </c>
      <c r="H9" s="12">
        <v>50199030</v>
      </c>
    </row>
    <row r="10" spans="1:8" ht="84.75" customHeight="1" x14ac:dyDescent="0.25">
      <c r="A10" s="8" t="s">
        <v>10</v>
      </c>
      <c r="B10" s="29" t="s">
        <v>11</v>
      </c>
      <c r="C10" s="72">
        <v>3747.63</v>
      </c>
      <c r="D10" s="72">
        <v>3650</v>
      </c>
      <c r="E10" s="12">
        <v>340</v>
      </c>
      <c r="F10" s="93">
        <f t="shared" si="2"/>
        <v>9.3150684931506855E-2</v>
      </c>
      <c r="G10" s="12">
        <v>390</v>
      </c>
      <c r="H10" s="12">
        <v>420</v>
      </c>
    </row>
    <row r="11" spans="1:8" ht="38.25" x14ac:dyDescent="0.25">
      <c r="A11" s="8" t="s">
        <v>12</v>
      </c>
      <c r="B11" s="11" t="s">
        <v>13</v>
      </c>
      <c r="C11" s="73">
        <v>264964</v>
      </c>
      <c r="D11" s="73">
        <v>128100</v>
      </c>
      <c r="E11" s="12">
        <v>356000</v>
      </c>
      <c r="F11" s="93">
        <f t="shared" si="2"/>
        <v>2.7790788446526151</v>
      </c>
      <c r="G11" s="12">
        <v>392000</v>
      </c>
      <c r="H11" s="12">
        <v>405000</v>
      </c>
    </row>
    <row r="12" spans="1:8" ht="76.5" x14ac:dyDescent="0.25">
      <c r="A12" s="8" t="s">
        <v>14</v>
      </c>
      <c r="B12" s="14" t="s">
        <v>15</v>
      </c>
      <c r="C12" s="74">
        <v>3353.25</v>
      </c>
      <c r="D12" s="74">
        <v>3100</v>
      </c>
      <c r="E12" s="12">
        <v>28150</v>
      </c>
      <c r="F12" s="93">
        <f t="shared" si="2"/>
        <v>9.0806451612903221</v>
      </c>
      <c r="G12" s="12">
        <v>28670</v>
      </c>
      <c r="H12" s="12">
        <v>29150</v>
      </c>
    </row>
    <row r="13" spans="1:8" ht="25.5" x14ac:dyDescent="0.25">
      <c r="A13" s="65" t="s">
        <v>180</v>
      </c>
      <c r="B13" s="66" t="s">
        <v>16</v>
      </c>
      <c r="C13" s="75">
        <f t="shared" ref="C13:G13" si="4">C14</f>
        <v>7337088.3799999999</v>
      </c>
      <c r="D13" s="75">
        <f t="shared" si="4"/>
        <v>8298140</v>
      </c>
      <c r="E13" s="67">
        <f t="shared" si="4"/>
        <v>7565497</v>
      </c>
      <c r="F13" s="107">
        <f t="shared" si="2"/>
        <v>0.91170997356034</v>
      </c>
      <c r="G13" s="67">
        <f t="shared" si="4"/>
        <v>7748488</v>
      </c>
      <c r="H13" s="67">
        <f>H14</f>
        <v>8105831</v>
      </c>
    </row>
    <row r="14" spans="1:8" ht="25.5" x14ac:dyDescent="0.25">
      <c r="A14" s="32" t="s">
        <v>17</v>
      </c>
      <c r="B14" s="33" t="s">
        <v>69</v>
      </c>
      <c r="C14" s="76">
        <f t="shared" ref="C14:G14" si="5">C15+C16+C17+C18</f>
        <v>7337088.3799999999</v>
      </c>
      <c r="D14" s="76">
        <f t="shared" si="5"/>
        <v>8298140</v>
      </c>
      <c r="E14" s="34">
        <f t="shared" si="5"/>
        <v>7565497</v>
      </c>
      <c r="F14" s="93">
        <f t="shared" si="2"/>
        <v>0.91170997356034</v>
      </c>
      <c r="G14" s="34">
        <f t="shared" si="5"/>
        <v>7748488</v>
      </c>
      <c r="H14" s="34">
        <f>H15+H16+H17+H18</f>
        <v>8105831</v>
      </c>
    </row>
    <row r="15" spans="1:8" ht="89.25" customHeight="1" x14ac:dyDescent="0.25">
      <c r="A15" s="32" t="s">
        <v>132</v>
      </c>
      <c r="B15" s="33" t="s">
        <v>136</v>
      </c>
      <c r="C15" s="94">
        <v>3387237.2</v>
      </c>
      <c r="D15" s="94">
        <v>4043217</v>
      </c>
      <c r="E15" s="35">
        <v>3583399</v>
      </c>
      <c r="F15" s="104">
        <f t="shared" si="2"/>
        <v>0.88627422173976811</v>
      </c>
      <c r="G15" s="35">
        <v>3696675</v>
      </c>
      <c r="H15" s="15">
        <v>3876662</v>
      </c>
    </row>
    <row r="16" spans="1:8" ht="102" customHeight="1" x14ac:dyDescent="0.25">
      <c r="A16" s="32" t="s">
        <v>133</v>
      </c>
      <c r="B16" s="33" t="s">
        <v>137</v>
      </c>
      <c r="C16" s="94">
        <v>23821.54</v>
      </c>
      <c r="D16" s="94">
        <v>23657</v>
      </c>
      <c r="E16" s="35">
        <v>24892</v>
      </c>
      <c r="F16" s="104">
        <f t="shared" si="2"/>
        <v>1.0522044215242845</v>
      </c>
      <c r="G16" s="35">
        <v>25248</v>
      </c>
      <c r="H16" s="15">
        <v>25799</v>
      </c>
    </row>
    <row r="17" spans="1:8" ht="109.5" customHeight="1" x14ac:dyDescent="0.25">
      <c r="A17" s="32" t="s">
        <v>134</v>
      </c>
      <c r="B17" s="33" t="s">
        <v>138</v>
      </c>
      <c r="C17" s="94">
        <v>4503640.55</v>
      </c>
      <c r="D17" s="94">
        <v>4710340</v>
      </c>
      <c r="E17" s="35">
        <v>4429816</v>
      </c>
      <c r="F17" s="104">
        <f t="shared" si="2"/>
        <v>0.94044506341368139</v>
      </c>
      <c r="G17" s="35">
        <v>4510697</v>
      </c>
      <c r="H17" s="15">
        <v>4680763</v>
      </c>
    </row>
    <row r="18" spans="1:8" ht="89.25" x14ac:dyDescent="0.25">
      <c r="A18" s="36" t="s">
        <v>135</v>
      </c>
      <c r="B18" s="37" t="s">
        <v>139</v>
      </c>
      <c r="C18" s="95">
        <v>-577610.91</v>
      </c>
      <c r="D18" s="95">
        <v>-479074</v>
      </c>
      <c r="E18" s="35">
        <v>-472610</v>
      </c>
      <c r="F18" s="104">
        <f t="shared" si="2"/>
        <v>0.9865073036733365</v>
      </c>
      <c r="G18" s="35">
        <v>-484132</v>
      </c>
      <c r="H18" s="15">
        <v>-477393</v>
      </c>
    </row>
    <row r="19" spans="1:8" x14ac:dyDescent="0.25">
      <c r="A19" s="3" t="s">
        <v>18</v>
      </c>
      <c r="B19" s="4" t="s">
        <v>19</v>
      </c>
      <c r="C19" s="96">
        <f>C20+C22+C25</f>
        <v>1400146.0299999998</v>
      </c>
      <c r="D19" s="96">
        <f>D20+D22+D25</f>
        <v>1130170.53</v>
      </c>
      <c r="E19" s="17">
        <f>E22+E25</f>
        <v>1094360</v>
      </c>
      <c r="F19" s="105">
        <f t="shared" si="2"/>
        <v>0.96831404726152248</v>
      </c>
      <c r="G19" s="16">
        <f t="shared" ref="G19:H19" si="6">G22+G25</f>
        <v>1150300</v>
      </c>
      <c r="H19" s="16">
        <f t="shared" si="6"/>
        <v>1209700</v>
      </c>
    </row>
    <row r="20" spans="1:8" ht="25.5" x14ac:dyDescent="0.25">
      <c r="A20" s="8" t="s">
        <v>239</v>
      </c>
      <c r="B20" s="29" t="s">
        <v>240</v>
      </c>
      <c r="C20" s="97">
        <v>363777.26</v>
      </c>
      <c r="D20" s="97">
        <v>14847.03</v>
      </c>
      <c r="E20" s="17"/>
      <c r="F20" s="104"/>
      <c r="G20" s="16"/>
      <c r="H20" s="16"/>
    </row>
    <row r="21" spans="1:8" ht="25.5" x14ac:dyDescent="0.25">
      <c r="A21" s="8" t="s">
        <v>241</v>
      </c>
      <c r="B21" s="29" t="s">
        <v>240</v>
      </c>
      <c r="C21" s="97">
        <v>363777.26</v>
      </c>
      <c r="D21" s="97">
        <v>14847.03</v>
      </c>
      <c r="E21" s="17"/>
      <c r="F21" s="104"/>
      <c r="G21" s="16"/>
      <c r="H21" s="16"/>
    </row>
    <row r="22" spans="1:8" x14ac:dyDescent="0.25">
      <c r="A22" s="8" t="s">
        <v>20</v>
      </c>
      <c r="B22" s="29" t="s">
        <v>21</v>
      </c>
      <c r="C22" s="97">
        <v>330488.69</v>
      </c>
      <c r="D22" s="97">
        <v>473323.5</v>
      </c>
      <c r="E22" s="83">
        <f>E23</f>
        <v>413360</v>
      </c>
      <c r="F22" s="104">
        <f t="shared" si="2"/>
        <v>0.87331391743701714</v>
      </c>
      <c r="G22" s="18">
        <f t="shared" ref="G22:H22" si="7">G23</f>
        <v>442300</v>
      </c>
      <c r="H22" s="18">
        <f t="shared" si="7"/>
        <v>473700</v>
      </c>
    </row>
    <row r="23" spans="1:8" x14ac:dyDescent="0.25">
      <c r="A23" s="8" t="s">
        <v>22</v>
      </c>
      <c r="B23" s="29" t="s">
        <v>21</v>
      </c>
      <c r="C23" s="97">
        <v>330513.63</v>
      </c>
      <c r="D23" s="97">
        <v>473323.5</v>
      </c>
      <c r="E23" s="30">
        <v>413360</v>
      </c>
      <c r="F23" s="104">
        <f t="shared" si="2"/>
        <v>0.87331391743701714</v>
      </c>
      <c r="G23" s="12">
        <v>442300</v>
      </c>
      <c r="H23" s="19">
        <v>473700</v>
      </c>
    </row>
    <row r="24" spans="1:8" ht="25.5" x14ac:dyDescent="0.25">
      <c r="A24" s="8" t="s">
        <v>237</v>
      </c>
      <c r="B24" s="11" t="s">
        <v>238</v>
      </c>
      <c r="C24" s="97">
        <v>-24.94</v>
      </c>
      <c r="D24" s="97"/>
      <c r="E24" s="30"/>
      <c r="F24" s="104"/>
      <c r="G24" s="12"/>
      <c r="H24" s="19"/>
    </row>
    <row r="25" spans="1:8" ht="25.5" x14ac:dyDescent="0.25">
      <c r="A25" s="8" t="s">
        <v>145</v>
      </c>
      <c r="B25" s="11" t="s">
        <v>144</v>
      </c>
      <c r="C25" s="97">
        <v>705880.08</v>
      </c>
      <c r="D25" s="97">
        <v>642000</v>
      </c>
      <c r="E25" s="30">
        <f>E26</f>
        <v>681000</v>
      </c>
      <c r="F25" s="104">
        <f t="shared" si="2"/>
        <v>1.0607476635514019</v>
      </c>
      <c r="G25" s="12">
        <f t="shared" ref="G25:H25" si="8">G26</f>
        <v>708000</v>
      </c>
      <c r="H25" s="12">
        <f t="shared" si="8"/>
        <v>736000</v>
      </c>
    </row>
    <row r="26" spans="1:8" ht="38.25" x14ac:dyDescent="0.25">
      <c r="A26" s="8" t="s">
        <v>143</v>
      </c>
      <c r="B26" s="11" t="s">
        <v>146</v>
      </c>
      <c r="C26" s="97">
        <v>705880.08</v>
      </c>
      <c r="D26" s="97">
        <v>642000</v>
      </c>
      <c r="E26" s="27">
        <v>681000</v>
      </c>
      <c r="F26" s="104">
        <f t="shared" si="2"/>
        <v>1.0607476635514019</v>
      </c>
      <c r="G26" s="27">
        <v>708000</v>
      </c>
      <c r="H26" s="31">
        <v>736000</v>
      </c>
    </row>
    <row r="27" spans="1:8" x14ac:dyDescent="0.25">
      <c r="A27" s="3" t="s">
        <v>23</v>
      </c>
      <c r="B27" s="4" t="s">
        <v>24</v>
      </c>
      <c r="C27" s="96">
        <f t="shared" ref="C27:H28" si="9">C28</f>
        <v>307016.53999999998</v>
      </c>
      <c r="D27" s="96">
        <f t="shared" si="9"/>
        <v>388000</v>
      </c>
      <c r="E27" s="17">
        <f t="shared" si="9"/>
        <v>304000</v>
      </c>
      <c r="F27" s="105">
        <f t="shared" si="2"/>
        <v>0.78350515463917525</v>
      </c>
      <c r="G27" s="17">
        <f t="shared" si="9"/>
        <v>235000</v>
      </c>
      <c r="H27" s="17">
        <f>H28</f>
        <v>240000</v>
      </c>
    </row>
    <row r="28" spans="1:8" ht="25.5" x14ac:dyDescent="0.25">
      <c r="A28" s="8" t="s">
        <v>25</v>
      </c>
      <c r="B28" s="11" t="s">
        <v>26</v>
      </c>
      <c r="C28" s="97">
        <v>307016.53999999998</v>
      </c>
      <c r="D28" s="97">
        <v>388000</v>
      </c>
      <c r="E28" s="19">
        <f>E29</f>
        <v>304000</v>
      </c>
      <c r="F28" s="104">
        <f t="shared" si="2"/>
        <v>0.78350515463917525</v>
      </c>
      <c r="G28" s="15">
        <f t="shared" si="9"/>
        <v>235000</v>
      </c>
      <c r="H28" s="15">
        <f t="shared" si="9"/>
        <v>240000</v>
      </c>
    </row>
    <row r="29" spans="1:8" ht="38.25" x14ac:dyDescent="0.25">
      <c r="A29" s="8" t="s">
        <v>27</v>
      </c>
      <c r="B29" s="11" t="s">
        <v>28</v>
      </c>
      <c r="C29" s="97">
        <v>307016.53999999998</v>
      </c>
      <c r="D29" s="97">
        <v>388000</v>
      </c>
      <c r="E29" s="27">
        <v>304000</v>
      </c>
      <c r="F29" s="104">
        <f t="shared" si="2"/>
        <v>0.78350515463917525</v>
      </c>
      <c r="G29" s="20">
        <v>235000</v>
      </c>
      <c r="H29" s="19">
        <v>240000</v>
      </c>
    </row>
    <row r="30" spans="1:8" ht="38.25" x14ac:dyDescent="0.25">
      <c r="A30" s="3" t="s">
        <v>29</v>
      </c>
      <c r="B30" s="21" t="s">
        <v>30</v>
      </c>
      <c r="C30" s="98">
        <f t="shared" ref="C30:G30" si="10">C31+C36</f>
        <v>1466267.88</v>
      </c>
      <c r="D30" s="98">
        <f t="shared" si="10"/>
        <v>1150300</v>
      </c>
      <c r="E30" s="17">
        <f t="shared" si="10"/>
        <v>1259060</v>
      </c>
      <c r="F30" s="104">
        <f t="shared" si="2"/>
        <v>1.0945492480222552</v>
      </c>
      <c r="G30" s="17">
        <f t="shared" si="10"/>
        <v>1259060</v>
      </c>
      <c r="H30" s="17">
        <f>H31+H36</f>
        <v>1259060</v>
      </c>
    </row>
    <row r="31" spans="1:8" ht="63.75" x14ac:dyDescent="0.25">
      <c r="A31" s="8" t="s">
        <v>31</v>
      </c>
      <c r="B31" s="22" t="s">
        <v>32</v>
      </c>
      <c r="C31" s="88">
        <f>C32+C34</f>
        <v>1466267.88</v>
      </c>
      <c r="D31" s="88">
        <f>D32+D34</f>
        <v>1150300</v>
      </c>
      <c r="E31" s="19">
        <f>E32+E34</f>
        <v>1259060</v>
      </c>
      <c r="F31" s="104">
        <f t="shared" si="2"/>
        <v>1.0945492480222552</v>
      </c>
      <c r="G31" s="19">
        <f t="shared" ref="G31" si="11">G32+G34</f>
        <v>1259060</v>
      </c>
      <c r="H31" s="19">
        <f>H32+H34</f>
        <v>1259060</v>
      </c>
    </row>
    <row r="32" spans="1:8" ht="51" x14ac:dyDescent="0.25">
      <c r="A32" s="23" t="s">
        <v>33</v>
      </c>
      <c r="B32" s="22" t="s">
        <v>34</v>
      </c>
      <c r="C32" s="88">
        <v>753071.9</v>
      </c>
      <c r="D32" s="88">
        <v>719000</v>
      </c>
      <c r="E32" s="19">
        <v>820820</v>
      </c>
      <c r="F32" s="104">
        <f t="shared" si="2"/>
        <v>1.1416133518776077</v>
      </c>
      <c r="G32" s="15">
        <v>820820</v>
      </c>
      <c r="H32" s="15">
        <v>820820</v>
      </c>
    </row>
    <row r="33" spans="1:9" ht="76.5" x14ac:dyDescent="0.25">
      <c r="A33" s="8" t="s">
        <v>80</v>
      </c>
      <c r="B33" s="22" t="s">
        <v>181</v>
      </c>
      <c r="C33" s="88">
        <v>753071.9</v>
      </c>
      <c r="D33" s="88">
        <v>719000</v>
      </c>
      <c r="E33" s="19">
        <v>820820</v>
      </c>
      <c r="F33" s="104">
        <f t="shared" si="2"/>
        <v>1.1416133518776077</v>
      </c>
      <c r="G33" s="19">
        <v>820820</v>
      </c>
      <c r="H33" s="19">
        <v>820820</v>
      </c>
    </row>
    <row r="34" spans="1:9" ht="63.75" x14ac:dyDescent="0.25">
      <c r="A34" s="8" t="s">
        <v>35</v>
      </c>
      <c r="B34" s="22" t="s">
        <v>36</v>
      </c>
      <c r="C34" s="88">
        <v>713195.98</v>
      </c>
      <c r="D34" s="88">
        <v>431300</v>
      </c>
      <c r="E34" s="19">
        <v>438240</v>
      </c>
      <c r="F34" s="104">
        <f t="shared" si="2"/>
        <v>1.016090888012984</v>
      </c>
      <c r="G34" s="15">
        <v>438240</v>
      </c>
      <c r="H34" s="15">
        <v>438240</v>
      </c>
    </row>
    <row r="35" spans="1:9" ht="51" x14ac:dyDescent="0.25">
      <c r="A35" s="23" t="s">
        <v>37</v>
      </c>
      <c r="B35" s="22" t="s">
        <v>38</v>
      </c>
      <c r="C35" s="88">
        <v>713195.98</v>
      </c>
      <c r="D35" s="88">
        <v>431300</v>
      </c>
      <c r="E35" s="19">
        <v>438240</v>
      </c>
      <c r="F35" s="104">
        <f t="shared" si="2"/>
        <v>1.016090888012984</v>
      </c>
      <c r="G35" s="19">
        <v>438240</v>
      </c>
      <c r="H35" s="19">
        <v>438240</v>
      </c>
    </row>
    <row r="36" spans="1:9" ht="25.5" hidden="1" x14ac:dyDescent="0.25">
      <c r="A36" s="8" t="s">
        <v>39</v>
      </c>
      <c r="B36" s="22" t="s">
        <v>40</v>
      </c>
      <c r="C36" s="88"/>
      <c r="D36" s="88"/>
      <c r="E36" s="19"/>
      <c r="F36" s="104" t="e">
        <f t="shared" si="2"/>
        <v>#DIV/0!</v>
      </c>
      <c r="G36" s="19"/>
      <c r="H36" s="19"/>
    </row>
    <row r="37" spans="1:9" ht="38.25" hidden="1" x14ac:dyDescent="0.25">
      <c r="A37" s="8" t="s">
        <v>41</v>
      </c>
      <c r="B37" s="22" t="s">
        <v>42</v>
      </c>
      <c r="C37" s="88"/>
      <c r="D37" s="88"/>
      <c r="E37" s="19"/>
      <c r="F37" s="104" t="e">
        <f t="shared" si="2"/>
        <v>#DIV/0!</v>
      </c>
      <c r="G37" s="19"/>
      <c r="H37" s="19"/>
    </row>
    <row r="38" spans="1:9" ht="38.25" hidden="1" x14ac:dyDescent="0.25">
      <c r="A38" s="8" t="s">
        <v>43</v>
      </c>
      <c r="B38" s="24" t="s">
        <v>44</v>
      </c>
      <c r="C38" s="88"/>
      <c r="D38" s="88"/>
      <c r="E38" s="84"/>
      <c r="F38" s="104" t="e">
        <f t="shared" si="2"/>
        <v>#DIV/0!</v>
      </c>
      <c r="G38" s="25"/>
      <c r="H38" s="15"/>
    </row>
    <row r="39" spans="1:9" x14ac:dyDescent="0.25">
      <c r="A39" s="3" t="s">
        <v>182</v>
      </c>
      <c r="B39" s="21" t="s">
        <v>45</v>
      </c>
      <c r="C39" s="98">
        <f t="shared" ref="C39:G39" si="12">C40</f>
        <v>117610.20999999999</v>
      </c>
      <c r="D39" s="98">
        <f t="shared" si="12"/>
        <v>289000</v>
      </c>
      <c r="E39" s="17">
        <f t="shared" si="12"/>
        <v>189000</v>
      </c>
      <c r="F39" s="105">
        <f t="shared" si="2"/>
        <v>0.65397923875432529</v>
      </c>
      <c r="G39" s="17">
        <f t="shared" si="12"/>
        <v>189000</v>
      </c>
      <c r="H39" s="17">
        <f>H40</f>
        <v>189000</v>
      </c>
    </row>
    <row r="40" spans="1:9" x14ac:dyDescent="0.25">
      <c r="A40" s="8" t="s">
        <v>46</v>
      </c>
      <c r="B40" s="24" t="s">
        <v>47</v>
      </c>
      <c r="C40" s="88">
        <f>C41+C42+C43</f>
        <v>117610.20999999999</v>
      </c>
      <c r="D40" s="88">
        <f>D41+D42+D43</f>
        <v>289000</v>
      </c>
      <c r="E40" s="19">
        <f>E41+E42+E43</f>
        <v>189000</v>
      </c>
      <c r="F40" s="104">
        <f t="shared" si="2"/>
        <v>0.65397923875432529</v>
      </c>
      <c r="G40" s="15">
        <f t="shared" ref="G40:H40" si="13">G41+G42+G43</f>
        <v>189000</v>
      </c>
      <c r="H40" s="15">
        <f t="shared" si="13"/>
        <v>189000</v>
      </c>
    </row>
    <row r="41" spans="1:9" ht="25.5" x14ac:dyDescent="0.25">
      <c r="A41" s="8" t="s">
        <v>48</v>
      </c>
      <c r="B41" s="22" t="s">
        <v>49</v>
      </c>
      <c r="C41" s="88">
        <v>53388.12</v>
      </c>
      <c r="D41" s="88">
        <v>78110</v>
      </c>
      <c r="E41" s="84">
        <v>47750</v>
      </c>
      <c r="F41" s="104">
        <f t="shared" si="2"/>
        <v>0.61131737293560362</v>
      </c>
      <c r="G41" s="25">
        <v>47750</v>
      </c>
      <c r="H41" s="19">
        <v>47750</v>
      </c>
    </row>
    <row r="42" spans="1:9" x14ac:dyDescent="0.25">
      <c r="A42" s="8" t="s">
        <v>50</v>
      </c>
      <c r="B42" s="22" t="s">
        <v>51</v>
      </c>
      <c r="C42" s="88"/>
      <c r="D42" s="88">
        <v>250</v>
      </c>
      <c r="E42" s="84">
        <v>150</v>
      </c>
      <c r="F42" s="104">
        <f t="shared" si="2"/>
        <v>0.6</v>
      </c>
      <c r="G42" s="25">
        <v>150</v>
      </c>
      <c r="H42" s="19">
        <v>150</v>
      </c>
    </row>
    <row r="43" spans="1:9" x14ac:dyDescent="0.25">
      <c r="A43" s="8" t="s">
        <v>141</v>
      </c>
      <c r="B43" s="22" t="s">
        <v>52</v>
      </c>
      <c r="C43" s="88">
        <f>C44+C45</f>
        <v>64222.09</v>
      </c>
      <c r="D43" s="88">
        <f>D44+D45</f>
        <v>210640</v>
      </c>
      <c r="E43" s="84">
        <f>E44+E45</f>
        <v>141100</v>
      </c>
      <c r="F43" s="104">
        <f t="shared" si="2"/>
        <v>0.66986327383213062</v>
      </c>
      <c r="G43" s="25">
        <f t="shared" ref="G43:H43" si="14">G44+G45</f>
        <v>141100</v>
      </c>
      <c r="H43" s="25">
        <f t="shared" si="14"/>
        <v>141100</v>
      </c>
    </row>
    <row r="44" spans="1:9" x14ac:dyDescent="0.25">
      <c r="A44" s="8" t="s">
        <v>94</v>
      </c>
      <c r="B44" s="22" t="s">
        <v>142</v>
      </c>
      <c r="C44" s="88">
        <v>22371.38</v>
      </c>
      <c r="D44" s="88">
        <v>46100</v>
      </c>
      <c r="E44" s="84">
        <v>38000</v>
      </c>
      <c r="F44" s="104">
        <f t="shared" si="2"/>
        <v>0.824295010845987</v>
      </c>
      <c r="G44" s="25">
        <v>38000</v>
      </c>
      <c r="H44" s="19">
        <v>38000</v>
      </c>
    </row>
    <row r="45" spans="1:9" x14ac:dyDescent="0.25">
      <c r="A45" s="8" t="s">
        <v>130</v>
      </c>
      <c r="B45" s="22" t="s">
        <v>131</v>
      </c>
      <c r="C45" s="88">
        <v>41850.71</v>
      </c>
      <c r="D45" s="88">
        <v>164540</v>
      </c>
      <c r="E45" s="84">
        <v>103100</v>
      </c>
      <c r="F45" s="104">
        <f t="shared" si="2"/>
        <v>0.6265953567521575</v>
      </c>
      <c r="G45" s="25">
        <v>103100</v>
      </c>
      <c r="H45" s="15">
        <v>103100</v>
      </c>
    </row>
    <row r="46" spans="1:9" ht="25.5" x14ac:dyDescent="0.25">
      <c r="A46" s="3" t="s">
        <v>53</v>
      </c>
      <c r="B46" s="21" t="s">
        <v>54</v>
      </c>
      <c r="C46" s="98">
        <f t="shared" ref="C46:G46" si="15">C47</f>
        <v>244815.69</v>
      </c>
      <c r="D46" s="98">
        <f t="shared" si="15"/>
        <v>122243.19</v>
      </c>
      <c r="E46" s="17">
        <f t="shared" si="15"/>
        <v>123800</v>
      </c>
      <c r="F46" s="105">
        <f t="shared" si="2"/>
        <v>1.012735351556189</v>
      </c>
      <c r="G46" s="16">
        <f t="shared" si="15"/>
        <v>123800</v>
      </c>
      <c r="H46" s="16">
        <f>H47</f>
        <v>123800</v>
      </c>
      <c r="I46" s="26"/>
    </row>
    <row r="47" spans="1:9" x14ac:dyDescent="0.25">
      <c r="A47" s="8" t="s">
        <v>55</v>
      </c>
      <c r="B47" s="24" t="s">
        <v>56</v>
      </c>
      <c r="C47" s="88">
        <f>C48+C50</f>
        <v>244815.69</v>
      </c>
      <c r="D47" s="88">
        <f>D48+D50</f>
        <v>122243.19</v>
      </c>
      <c r="E47" s="19">
        <f>E48+E50</f>
        <v>123800</v>
      </c>
      <c r="F47" s="104">
        <f t="shared" si="2"/>
        <v>1.012735351556189</v>
      </c>
      <c r="G47" s="15">
        <f t="shared" ref="G47:H47" si="16">G48+G50</f>
        <v>123800</v>
      </c>
      <c r="H47" s="15">
        <f t="shared" si="16"/>
        <v>123800</v>
      </c>
      <c r="I47" s="26"/>
    </row>
    <row r="48" spans="1:9" ht="25.5" x14ac:dyDescent="0.25">
      <c r="A48" s="23" t="s">
        <v>140</v>
      </c>
      <c r="B48" s="22" t="s">
        <v>155</v>
      </c>
      <c r="C48" s="88">
        <v>164705.69</v>
      </c>
      <c r="D48" s="88">
        <v>117243.19</v>
      </c>
      <c r="E48" s="19">
        <v>118800</v>
      </c>
      <c r="F48" s="104">
        <f t="shared" si="2"/>
        <v>1.0132784684551828</v>
      </c>
      <c r="G48" s="15">
        <v>118800</v>
      </c>
      <c r="H48" s="15">
        <v>118800</v>
      </c>
      <c r="I48" s="26"/>
    </row>
    <row r="49" spans="1:9" ht="38.25" x14ac:dyDescent="0.25">
      <c r="A49" s="38" t="s">
        <v>156</v>
      </c>
      <c r="B49" s="24" t="s">
        <v>154</v>
      </c>
      <c r="C49" s="88">
        <v>164705.69</v>
      </c>
      <c r="D49" s="88">
        <v>117243.19</v>
      </c>
      <c r="E49" s="85">
        <v>118800</v>
      </c>
      <c r="F49" s="104">
        <f t="shared" si="2"/>
        <v>1.0132784684551828</v>
      </c>
      <c r="G49" s="47">
        <v>118800</v>
      </c>
      <c r="H49" s="47">
        <v>118800</v>
      </c>
      <c r="I49" s="26"/>
    </row>
    <row r="50" spans="1:9" ht="25.5" x14ac:dyDescent="0.25">
      <c r="A50" s="8" t="s">
        <v>157</v>
      </c>
      <c r="B50" s="22" t="s">
        <v>158</v>
      </c>
      <c r="C50" s="88">
        <v>80110</v>
      </c>
      <c r="D50" s="88">
        <v>5000</v>
      </c>
      <c r="E50" s="19">
        <v>5000</v>
      </c>
      <c r="F50" s="104">
        <f t="shared" si="2"/>
        <v>1</v>
      </c>
      <c r="G50" s="15">
        <v>5000</v>
      </c>
      <c r="H50" s="15">
        <v>5000</v>
      </c>
      <c r="I50" s="26"/>
    </row>
    <row r="51" spans="1:9" ht="25.5" customHeight="1" x14ac:dyDescent="0.25">
      <c r="A51" s="3" t="s">
        <v>203</v>
      </c>
      <c r="B51" s="21" t="s">
        <v>204</v>
      </c>
      <c r="C51" s="98">
        <f>C55</f>
        <v>7200456.2599999998</v>
      </c>
      <c r="D51" s="98">
        <f>D52+D55</f>
        <v>13111372.82</v>
      </c>
      <c r="E51" s="17">
        <f>E55</f>
        <v>14000000</v>
      </c>
      <c r="F51" s="105">
        <f t="shared" si="2"/>
        <v>1.0677752964696796</v>
      </c>
      <c r="G51" s="19"/>
      <c r="H51" s="19"/>
      <c r="I51" s="26"/>
    </row>
    <row r="52" spans="1:9" ht="63.75" customHeight="1" x14ac:dyDescent="0.25">
      <c r="A52" s="8" t="s">
        <v>285</v>
      </c>
      <c r="B52" s="22" t="s">
        <v>286</v>
      </c>
      <c r="C52" s="98"/>
      <c r="D52" s="88">
        <v>30800</v>
      </c>
      <c r="E52" s="17"/>
      <c r="F52" s="104"/>
      <c r="G52" s="19"/>
      <c r="H52" s="19"/>
      <c r="I52" s="26"/>
    </row>
    <row r="53" spans="1:9" ht="78" customHeight="1" x14ac:dyDescent="0.25">
      <c r="A53" s="8" t="s">
        <v>287</v>
      </c>
      <c r="B53" s="22" t="s">
        <v>288</v>
      </c>
      <c r="C53" s="98"/>
      <c r="D53" s="88">
        <v>30800</v>
      </c>
      <c r="E53" s="17"/>
      <c r="F53" s="104"/>
      <c r="G53" s="19"/>
      <c r="H53" s="19"/>
      <c r="I53" s="26"/>
    </row>
    <row r="54" spans="1:9" ht="87.75" customHeight="1" x14ac:dyDescent="0.25">
      <c r="A54" s="8" t="s">
        <v>289</v>
      </c>
      <c r="B54" s="22" t="s">
        <v>290</v>
      </c>
      <c r="C54" s="98"/>
      <c r="D54" s="88">
        <v>30800</v>
      </c>
      <c r="E54" s="17"/>
      <c r="F54" s="104"/>
      <c r="G54" s="19"/>
      <c r="H54" s="19"/>
      <c r="I54" s="26"/>
    </row>
    <row r="55" spans="1:9" ht="30" customHeight="1" x14ac:dyDescent="0.25">
      <c r="A55" s="8" t="s">
        <v>205</v>
      </c>
      <c r="B55" s="22" t="s">
        <v>206</v>
      </c>
      <c r="C55" s="88">
        <v>7200456.2599999998</v>
      </c>
      <c r="D55" s="88">
        <v>13080572.82</v>
      </c>
      <c r="E55" s="19">
        <v>14000000</v>
      </c>
      <c r="F55" s="104">
        <f t="shared" si="2"/>
        <v>1.0702895196297679</v>
      </c>
      <c r="G55" s="19"/>
      <c r="H55" s="19"/>
      <c r="I55" s="26"/>
    </row>
    <row r="56" spans="1:9" ht="27" customHeight="1" x14ac:dyDescent="0.25">
      <c r="A56" s="8" t="s">
        <v>207</v>
      </c>
      <c r="B56" s="22" t="s">
        <v>208</v>
      </c>
      <c r="C56" s="88">
        <v>7200456.2599999998</v>
      </c>
      <c r="D56" s="88">
        <v>13080572.82</v>
      </c>
      <c r="E56" s="19">
        <v>14000000</v>
      </c>
      <c r="F56" s="104">
        <f t="shared" si="2"/>
        <v>1.0702895196297679</v>
      </c>
      <c r="G56" s="19"/>
      <c r="H56" s="19"/>
      <c r="I56" s="26"/>
    </row>
    <row r="57" spans="1:9" ht="42" customHeight="1" x14ac:dyDescent="0.25">
      <c r="A57" s="8" t="s">
        <v>209</v>
      </c>
      <c r="B57" s="22" t="s">
        <v>210</v>
      </c>
      <c r="C57" s="88">
        <v>7200456.2599999998</v>
      </c>
      <c r="D57" s="88">
        <v>13080572.82</v>
      </c>
      <c r="E57" s="19">
        <v>14000000</v>
      </c>
      <c r="F57" s="104">
        <f t="shared" si="2"/>
        <v>1.0702895196297679</v>
      </c>
      <c r="G57" s="19"/>
      <c r="H57" s="19"/>
      <c r="I57" s="26"/>
    </row>
    <row r="58" spans="1:9" x14ac:dyDescent="0.25">
      <c r="A58" s="3" t="s">
        <v>57</v>
      </c>
      <c r="B58" s="21" t="s">
        <v>58</v>
      </c>
      <c r="C58" s="98">
        <f>C59+C61+C63+C65++C69+C71+C73++C75++C77+C79+C81+C83</f>
        <v>566042.69000000006</v>
      </c>
      <c r="D58" s="98">
        <f>D59+D61+D63+D65+D67+D75+D77+D79+D81</f>
        <v>448000</v>
      </c>
      <c r="E58" s="17">
        <f>E59+E61+E63+E65+E67+E75+E77+E79+E81</f>
        <v>517000</v>
      </c>
      <c r="F58" s="105">
        <f t="shared" si="2"/>
        <v>1.1540178571428572</v>
      </c>
      <c r="G58" s="17">
        <f t="shared" ref="G58:H58" si="17">G59+G61+G63+G65+G67+G75+G77+G79+G81</f>
        <v>517000</v>
      </c>
      <c r="H58" s="17">
        <f t="shared" si="17"/>
        <v>517000</v>
      </c>
    </row>
    <row r="59" spans="1:9" ht="55.15" customHeight="1" x14ac:dyDescent="0.25">
      <c r="A59" s="8" t="s">
        <v>163</v>
      </c>
      <c r="B59" s="22" t="s">
        <v>183</v>
      </c>
      <c r="C59" s="88">
        <v>800</v>
      </c>
      <c r="D59" s="88">
        <v>16831.349999999999</v>
      </c>
      <c r="E59" s="19">
        <v>18000</v>
      </c>
      <c r="F59" s="104">
        <f t="shared" si="2"/>
        <v>1.0694329331871777</v>
      </c>
      <c r="G59" s="19">
        <v>18000</v>
      </c>
      <c r="H59" s="19">
        <v>18000</v>
      </c>
    </row>
    <row r="60" spans="1:9" ht="74.25" customHeight="1" x14ac:dyDescent="0.25">
      <c r="A60" s="8" t="s">
        <v>159</v>
      </c>
      <c r="B60" s="22" t="s">
        <v>184</v>
      </c>
      <c r="C60" s="88">
        <v>800</v>
      </c>
      <c r="D60" s="88">
        <v>16831.349999999999</v>
      </c>
      <c r="E60" s="27">
        <v>18000</v>
      </c>
      <c r="F60" s="104">
        <f t="shared" si="2"/>
        <v>1.0694329331871777</v>
      </c>
      <c r="G60" s="27">
        <v>18000</v>
      </c>
      <c r="H60" s="27">
        <v>18000</v>
      </c>
    </row>
    <row r="61" spans="1:9" ht="74.25" customHeight="1" x14ac:dyDescent="0.25">
      <c r="A61" s="8" t="s">
        <v>164</v>
      </c>
      <c r="B61" s="22" t="s">
        <v>185</v>
      </c>
      <c r="C61" s="88">
        <v>46206.720000000001</v>
      </c>
      <c r="D61" s="88">
        <v>52208.65</v>
      </c>
      <c r="E61" s="27">
        <v>65000</v>
      </c>
      <c r="F61" s="104">
        <f t="shared" si="2"/>
        <v>1.2450044197656902</v>
      </c>
      <c r="G61" s="27">
        <v>65000</v>
      </c>
      <c r="H61" s="27">
        <v>65000</v>
      </c>
    </row>
    <row r="62" spans="1:9" ht="90.75" customHeight="1" x14ac:dyDescent="0.25">
      <c r="A62" s="8" t="s">
        <v>160</v>
      </c>
      <c r="B62" s="22" t="s">
        <v>186</v>
      </c>
      <c r="C62" s="88">
        <v>46206.720000000001</v>
      </c>
      <c r="D62" s="88">
        <v>52208.65</v>
      </c>
      <c r="E62" s="27">
        <v>65000</v>
      </c>
      <c r="F62" s="104">
        <f t="shared" si="2"/>
        <v>1.2450044197656902</v>
      </c>
      <c r="G62" s="27">
        <v>65000</v>
      </c>
      <c r="H62" s="27">
        <v>65000</v>
      </c>
    </row>
    <row r="63" spans="1:9" ht="90.75" customHeight="1" x14ac:dyDescent="0.25">
      <c r="A63" s="8" t="s">
        <v>165</v>
      </c>
      <c r="B63" s="22" t="s">
        <v>187</v>
      </c>
      <c r="C63" s="88">
        <v>12900</v>
      </c>
      <c r="D63" s="88">
        <v>5550</v>
      </c>
      <c r="E63" s="27">
        <v>10000</v>
      </c>
      <c r="F63" s="104">
        <f t="shared" si="2"/>
        <v>1.8018018018018018</v>
      </c>
      <c r="G63" s="27">
        <v>10000</v>
      </c>
      <c r="H63" s="27">
        <v>10000</v>
      </c>
    </row>
    <row r="64" spans="1:9" ht="90.75" customHeight="1" x14ac:dyDescent="0.25">
      <c r="A64" s="8" t="s">
        <v>162</v>
      </c>
      <c r="B64" s="22" t="s">
        <v>188</v>
      </c>
      <c r="C64" s="88">
        <v>12900</v>
      </c>
      <c r="D64" s="88">
        <v>5550</v>
      </c>
      <c r="E64" s="27">
        <v>10000</v>
      </c>
      <c r="F64" s="104">
        <f t="shared" si="2"/>
        <v>1.8018018018018018</v>
      </c>
      <c r="G64" s="27">
        <v>10000</v>
      </c>
      <c r="H64" s="27">
        <v>10000</v>
      </c>
    </row>
    <row r="65" spans="1:8" ht="90.75" customHeight="1" x14ac:dyDescent="0.25">
      <c r="A65" s="8" t="s">
        <v>167</v>
      </c>
      <c r="B65" s="22" t="s">
        <v>189</v>
      </c>
      <c r="C65" s="88">
        <v>46000</v>
      </c>
      <c r="D65" s="88">
        <v>38000</v>
      </c>
      <c r="E65" s="27"/>
      <c r="F65" s="104"/>
      <c r="G65" s="27"/>
      <c r="H65" s="27"/>
    </row>
    <row r="66" spans="1:8" ht="90.75" hidden="1" customHeight="1" x14ac:dyDescent="0.25">
      <c r="A66" s="8"/>
      <c r="B66" s="22"/>
      <c r="C66" s="88"/>
      <c r="D66" s="88"/>
      <c r="E66" s="27"/>
      <c r="F66" s="104" t="e">
        <f t="shared" si="2"/>
        <v>#DIV/0!</v>
      </c>
      <c r="G66" s="27"/>
      <c r="H66" s="27"/>
    </row>
    <row r="67" spans="1:8" ht="90.75" hidden="1" customHeight="1" x14ac:dyDescent="0.25">
      <c r="A67" s="8"/>
      <c r="B67" s="22"/>
      <c r="C67" s="88"/>
      <c r="D67" s="88"/>
      <c r="E67" s="27">
        <v>63000</v>
      </c>
      <c r="F67" s="104" t="e">
        <f t="shared" si="2"/>
        <v>#DIV/0!</v>
      </c>
      <c r="G67" s="27">
        <v>63000</v>
      </c>
      <c r="H67" s="27">
        <v>63000</v>
      </c>
    </row>
    <row r="68" spans="1:8" ht="90.75" customHeight="1" x14ac:dyDescent="0.25">
      <c r="A68" s="8" t="s">
        <v>242</v>
      </c>
      <c r="B68" s="22" t="s">
        <v>243</v>
      </c>
      <c r="C68" s="88">
        <v>46000</v>
      </c>
      <c r="D68" s="88">
        <v>38000</v>
      </c>
      <c r="E68" s="27"/>
      <c r="F68" s="104"/>
      <c r="G68" s="27"/>
      <c r="H68" s="27"/>
    </row>
    <row r="69" spans="1:8" ht="90.75" customHeight="1" x14ac:dyDescent="0.25">
      <c r="A69" s="8" t="s">
        <v>258</v>
      </c>
      <c r="B69" s="22" t="s">
        <v>259</v>
      </c>
      <c r="C69" s="88">
        <v>8500</v>
      </c>
      <c r="D69" s="88">
        <v>7500</v>
      </c>
      <c r="E69" s="27"/>
      <c r="F69" s="104"/>
      <c r="G69" s="27"/>
      <c r="H69" s="27"/>
    </row>
    <row r="70" spans="1:8" ht="90.75" customHeight="1" x14ac:dyDescent="0.25">
      <c r="A70" s="8" t="s">
        <v>168</v>
      </c>
      <c r="B70" s="22" t="s">
        <v>190</v>
      </c>
      <c r="C70" s="88">
        <v>8500</v>
      </c>
      <c r="D70" s="88">
        <v>7500</v>
      </c>
      <c r="E70" s="27">
        <v>63000</v>
      </c>
      <c r="F70" s="104">
        <f t="shared" si="2"/>
        <v>8.4</v>
      </c>
      <c r="G70" s="27">
        <v>63000</v>
      </c>
      <c r="H70" s="27">
        <v>63000</v>
      </c>
    </row>
    <row r="71" spans="1:8" ht="90.75" customHeight="1" x14ac:dyDescent="0.25">
      <c r="A71" s="8" t="s">
        <v>244</v>
      </c>
      <c r="B71" s="22" t="s">
        <v>246</v>
      </c>
      <c r="C71" s="88">
        <v>6700</v>
      </c>
      <c r="D71" s="88">
        <v>600</v>
      </c>
      <c r="E71" s="27"/>
      <c r="F71" s="104"/>
      <c r="G71" s="27"/>
      <c r="H71" s="27"/>
    </row>
    <row r="72" spans="1:8" ht="90.75" customHeight="1" x14ac:dyDescent="0.25">
      <c r="A72" s="8" t="s">
        <v>245</v>
      </c>
      <c r="B72" s="22" t="s">
        <v>249</v>
      </c>
      <c r="C72" s="88">
        <v>6700</v>
      </c>
      <c r="D72" s="88">
        <v>600</v>
      </c>
      <c r="E72" s="27"/>
      <c r="F72" s="104"/>
      <c r="G72" s="27"/>
      <c r="H72" s="27"/>
    </row>
    <row r="73" spans="1:8" ht="90.75" customHeight="1" x14ac:dyDescent="0.25">
      <c r="A73" s="8" t="s">
        <v>247</v>
      </c>
      <c r="B73" s="22" t="s">
        <v>250</v>
      </c>
      <c r="C73" s="88">
        <v>5000</v>
      </c>
      <c r="D73" s="88">
        <v>2000</v>
      </c>
      <c r="E73" s="27"/>
      <c r="F73" s="104"/>
      <c r="G73" s="27"/>
      <c r="H73" s="27"/>
    </row>
    <row r="74" spans="1:8" ht="90.75" customHeight="1" x14ac:dyDescent="0.25">
      <c r="A74" s="8" t="s">
        <v>248</v>
      </c>
      <c r="B74" s="22" t="s">
        <v>251</v>
      </c>
      <c r="C74" s="88">
        <v>5000</v>
      </c>
      <c r="D74" s="88">
        <v>2000</v>
      </c>
      <c r="E74" s="27"/>
      <c r="F74" s="104"/>
      <c r="G74" s="27"/>
      <c r="H74" s="27"/>
    </row>
    <row r="75" spans="1:8" ht="90.75" customHeight="1" x14ac:dyDescent="0.25">
      <c r="A75" s="8" t="s">
        <v>169</v>
      </c>
      <c r="B75" s="22" t="s">
        <v>191</v>
      </c>
      <c r="C75" s="88">
        <v>8729.52</v>
      </c>
      <c r="D75" s="88">
        <v>25300</v>
      </c>
      <c r="E75" s="27">
        <v>38000</v>
      </c>
      <c r="F75" s="104">
        <f t="shared" ref="F75:F137" si="18">E75/D75</f>
        <v>1.5019762845849802</v>
      </c>
      <c r="G75" s="27">
        <v>38000</v>
      </c>
      <c r="H75" s="27">
        <v>38000</v>
      </c>
    </row>
    <row r="76" spans="1:8" ht="90.75" customHeight="1" x14ac:dyDescent="0.25">
      <c r="A76" s="8" t="s">
        <v>170</v>
      </c>
      <c r="B76" s="22" t="s">
        <v>192</v>
      </c>
      <c r="C76" s="88">
        <v>8729.52</v>
      </c>
      <c r="D76" s="88">
        <v>25300</v>
      </c>
      <c r="E76" s="27">
        <v>38000</v>
      </c>
      <c r="F76" s="104">
        <f t="shared" si="18"/>
        <v>1.5019762845849802</v>
      </c>
      <c r="G76" s="27">
        <v>38000</v>
      </c>
      <c r="H76" s="27">
        <v>38000</v>
      </c>
    </row>
    <row r="77" spans="1:8" ht="90.75" customHeight="1" x14ac:dyDescent="0.25">
      <c r="A77" s="8" t="s">
        <v>166</v>
      </c>
      <c r="B77" s="22" t="s">
        <v>193</v>
      </c>
      <c r="C77" s="88">
        <v>80688.990000000005</v>
      </c>
      <c r="D77" s="88">
        <v>25700</v>
      </c>
      <c r="E77" s="27">
        <v>43000</v>
      </c>
      <c r="F77" s="104">
        <f t="shared" si="18"/>
        <v>1.6731517509727627</v>
      </c>
      <c r="G77" s="27">
        <v>43000</v>
      </c>
      <c r="H77" s="27">
        <v>43000</v>
      </c>
    </row>
    <row r="78" spans="1:8" ht="84.75" customHeight="1" x14ac:dyDescent="0.25">
      <c r="A78" s="8" t="s">
        <v>161</v>
      </c>
      <c r="B78" s="22" t="s">
        <v>194</v>
      </c>
      <c r="C78" s="88">
        <v>80688.990000000005</v>
      </c>
      <c r="D78" s="88">
        <v>25700</v>
      </c>
      <c r="E78" s="27">
        <v>43000</v>
      </c>
      <c r="F78" s="104">
        <f t="shared" si="18"/>
        <v>1.6731517509727627</v>
      </c>
      <c r="G78" s="20">
        <v>43000</v>
      </c>
      <c r="H78" s="20">
        <v>43000</v>
      </c>
    </row>
    <row r="79" spans="1:8" ht="91.9" customHeight="1" x14ac:dyDescent="0.25">
      <c r="A79" s="8" t="s">
        <v>171</v>
      </c>
      <c r="B79" s="22" t="s">
        <v>173</v>
      </c>
      <c r="C79" s="88">
        <v>349876.33</v>
      </c>
      <c r="D79" s="88">
        <v>284410</v>
      </c>
      <c r="E79" s="27">
        <v>275000</v>
      </c>
      <c r="F79" s="104">
        <f t="shared" si="18"/>
        <v>0.96691396223761472</v>
      </c>
      <c r="G79" s="27">
        <v>275000</v>
      </c>
      <c r="H79" s="27">
        <v>275000</v>
      </c>
    </row>
    <row r="80" spans="1:8" ht="112.5" customHeight="1" x14ac:dyDescent="0.25">
      <c r="A80" s="8" t="s">
        <v>179</v>
      </c>
      <c r="B80" s="22" t="s">
        <v>172</v>
      </c>
      <c r="C80" s="88">
        <v>349876.33</v>
      </c>
      <c r="D80" s="88">
        <v>284410</v>
      </c>
      <c r="E80" s="27">
        <v>275000</v>
      </c>
      <c r="F80" s="104">
        <f t="shared" si="18"/>
        <v>0.96691396223761472</v>
      </c>
      <c r="G80" s="27">
        <v>275000</v>
      </c>
      <c r="H80" s="27">
        <v>275000</v>
      </c>
    </row>
    <row r="81" spans="1:8" ht="103.15" customHeight="1" x14ac:dyDescent="0.25">
      <c r="A81" s="8" t="s">
        <v>175</v>
      </c>
      <c r="B81" s="22" t="s">
        <v>176</v>
      </c>
      <c r="C81" s="88">
        <v>10300</v>
      </c>
      <c r="D81" s="88"/>
      <c r="E81" s="27">
        <v>5000</v>
      </c>
      <c r="F81" s="104"/>
      <c r="G81" s="27">
        <v>5000</v>
      </c>
      <c r="H81" s="27">
        <v>5000</v>
      </c>
    </row>
    <row r="82" spans="1:8" ht="103.15" customHeight="1" x14ac:dyDescent="0.25">
      <c r="A82" s="8" t="s">
        <v>174</v>
      </c>
      <c r="B82" s="22" t="s">
        <v>177</v>
      </c>
      <c r="C82" s="88">
        <v>10300</v>
      </c>
      <c r="D82" s="88"/>
      <c r="E82" s="27">
        <v>5000</v>
      </c>
      <c r="F82" s="104"/>
      <c r="G82" s="27">
        <v>5000</v>
      </c>
      <c r="H82" s="27">
        <v>5000</v>
      </c>
    </row>
    <row r="83" spans="1:8" ht="103.15" customHeight="1" x14ac:dyDescent="0.25">
      <c r="A83" s="8" t="s">
        <v>252</v>
      </c>
      <c r="B83" s="22" t="s">
        <v>253</v>
      </c>
      <c r="C83" s="88">
        <v>-9658.8700000000008</v>
      </c>
      <c r="D83" s="88"/>
      <c r="E83" s="27"/>
      <c r="F83" s="104"/>
      <c r="G83" s="27"/>
      <c r="H83" s="27"/>
    </row>
    <row r="84" spans="1:8" ht="103.15" customHeight="1" x14ac:dyDescent="0.25">
      <c r="A84" s="8" t="s">
        <v>254</v>
      </c>
      <c r="B84" s="22" t="s">
        <v>255</v>
      </c>
      <c r="C84" s="88">
        <v>-10000</v>
      </c>
      <c r="D84" s="88"/>
      <c r="E84" s="27"/>
      <c r="F84" s="104"/>
      <c r="G84" s="27"/>
      <c r="H84" s="27"/>
    </row>
    <row r="85" spans="1:8" ht="103.15" customHeight="1" x14ac:dyDescent="0.25">
      <c r="A85" s="8" t="s">
        <v>256</v>
      </c>
      <c r="B85" s="22" t="s">
        <v>257</v>
      </c>
      <c r="C85" s="88">
        <v>341.13</v>
      </c>
      <c r="D85" s="88">
        <v>2500.5</v>
      </c>
      <c r="E85" s="27"/>
      <c r="F85" s="104"/>
      <c r="G85" s="27"/>
      <c r="H85" s="27"/>
    </row>
    <row r="86" spans="1:8" x14ac:dyDescent="0.25">
      <c r="A86" s="3" t="s">
        <v>59</v>
      </c>
      <c r="B86" s="4" t="s">
        <v>60</v>
      </c>
      <c r="C86" s="96">
        <f>C87+C173</f>
        <v>139903076.60999998</v>
      </c>
      <c r="D86" s="96">
        <f t="shared" ref="D86:G86" si="19">D87</f>
        <v>150337613.12</v>
      </c>
      <c r="E86" s="17">
        <f t="shared" si="19"/>
        <v>137858374.44999999</v>
      </c>
      <c r="F86" s="105">
        <f t="shared" si="18"/>
        <v>0.91699190634323136</v>
      </c>
      <c r="G86" s="17">
        <f t="shared" si="19"/>
        <v>204232846.95999998</v>
      </c>
      <c r="H86" s="17">
        <f>H87</f>
        <v>126879120.88999999</v>
      </c>
    </row>
    <row r="87" spans="1:8" ht="25.5" x14ac:dyDescent="0.25">
      <c r="A87" s="3" t="s">
        <v>61</v>
      </c>
      <c r="B87" s="4" t="s">
        <v>62</v>
      </c>
      <c r="C87" s="96">
        <f>C88+C95+C126+C160</f>
        <v>139943130.00999999</v>
      </c>
      <c r="D87" s="96">
        <f>D88+D95+D126+D160</f>
        <v>150337613.12</v>
      </c>
      <c r="E87" s="17">
        <f>E88+E95+E126+E160</f>
        <v>137858374.44999999</v>
      </c>
      <c r="F87" s="105">
        <f t="shared" si="18"/>
        <v>0.91699190634323136</v>
      </c>
      <c r="G87" s="17">
        <f>G88+G95+G126+G160</f>
        <v>204232846.95999998</v>
      </c>
      <c r="H87" s="17">
        <f>H88+H95+H126+H160</f>
        <v>126879120.88999999</v>
      </c>
    </row>
    <row r="88" spans="1:8" x14ac:dyDescent="0.25">
      <c r="A88" s="28" t="s">
        <v>99</v>
      </c>
      <c r="B88" s="4" t="s">
        <v>97</v>
      </c>
      <c r="C88" s="96">
        <f>C89+C91+C93</f>
        <v>31061591.399999999</v>
      </c>
      <c r="D88" s="96">
        <f>D89+D91+D93</f>
        <v>27041159</v>
      </c>
      <c r="E88" s="17">
        <f>E89+E91+E93</f>
        <v>24094220</v>
      </c>
      <c r="F88" s="105">
        <f t="shared" si="18"/>
        <v>0.89102024066350116</v>
      </c>
      <c r="G88" s="17">
        <f t="shared" ref="G88" si="20">G89+G91</f>
        <v>3646000</v>
      </c>
      <c r="H88" s="17">
        <f>H89+H91</f>
        <v>4856000</v>
      </c>
    </row>
    <row r="89" spans="1:8" x14ac:dyDescent="0.25">
      <c r="A89" s="8" t="s">
        <v>100</v>
      </c>
      <c r="B89" s="13" t="s">
        <v>63</v>
      </c>
      <c r="C89" s="97">
        <v>14621000</v>
      </c>
      <c r="D89" s="97">
        <v>18774000</v>
      </c>
      <c r="E89" s="19">
        <f>E90</f>
        <v>20003000</v>
      </c>
      <c r="F89" s="104">
        <f t="shared" si="18"/>
        <v>1.0654628741877064</v>
      </c>
      <c r="G89" s="15">
        <f t="shared" ref="G89:H89" si="21">G90</f>
        <v>3646000</v>
      </c>
      <c r="H89" s="15">
        <f t="shared" si="21"/>
        <v>4856000</v>
      </c>
    </row>
    <row r="90" spans="1:8" ht="38.25" x14ac:dyDescent="0.25">
      <c r="A90" s="23" t="s">
        <v>101</v>
      </c>
      <c r="B90" s="11" t="s">
        <v>195</v>
      </c>
      <c r="C90" s="97">
        <v>14621000</v>
      </c>
      <c r="D90" s="97">
        <v>18774000</v>
      </c>
      <c r="E90" s="30">
        <v>20003000</v>
      </c>
      <c r="F90" s="104">
        <f t="shared" si="18"/>
        <v>1.0654628741877064</v>
      </c>
      <c r="G90" s="30">
        <v>3646000</v>
      </c>
      <c r="H90" s="68">
        <v>4856000</v>
      </c>
    </row>
    <row r="91" spans="1:8" ht="25.5" x14ac:dyDescent="0.25">
      <c r="A91" s="8" t="s">
        <v>102</v>
      </c>
      <c r="B91" s="13" t="s">
        <v>64</v>
      </c>
      <c r="C91" s="97">
        <v>16440591.4</v>
      </c>
      <c r="D91" s="97">
        <v>8267159</v>
      </c>
      <c r="E91" s="83">
        <v>4091220</v>
      </c>
      <c r="F91" s="104">
        <f t="shared" si="18"/>
        <v>0.49487617209249274</v>
      </c>
      <c r="G91" s="18">
        <v>0</v>
      </c>
      <c r="H91" s="15">
        <v>0</v>
      </c>
    </row>
    <row r="92" spans="1:8" ht="25.5" x14ac:dyDescent="0.25">
      <c r="A92" s="8" t="s">
        <v>103</v>
      </c>
      <c r="B92" s="11" t="s">
        <v>65</v>
      </c>
      <c r="C92" s="97">
        <v>16440591.4</v>
      </c>
      <c r="D92" s="97">
        <v>8267159</v>
      </c>
      <c r="E92" s="30">
        <v>4091220</v>
      </c>
      <c r="F92" s="104">
        <f t="shared" si="18"/>
        <v>0.49487617209249274</v>
      </c>
      <c r="G92" s="30">
        <v>0</v>
      </c>
      <c r="H92" s="19">
        <v>0</v>
      </c>
    </row>
    <row r="93" spans="1:8" ht="0.6" customHeight="1" x14ac:dyDescent="0.25">
      <c r="A93" s="8" t="s">
        <v>104</v>
      </c>
      <c r="B93" s="13" t="s">
        <v>95</v>
      </c>
      <c r="C93" s="97"/>
      <c r="D93" s="97"/>
      <c r="E93" s="83">
        <v>0</v>
      </c>
      <c r="F93" s="104" t="e">
        <f t="shared" si="18"/>
        <v>#DIV/0!</v>
      </c>
      <c r="G93" s="18">
        <f t="shared" ref="G93" si="22">G94</f>
        <v>0</v>
      </c>
      <c r="H93" s="15">
        <f>H94</f>
        <v>0</v>
      </c>
    </row>
    <row r="94" spans="1:8" hidden="1" x14ac:dyDescent="0.25">
      <c r="A94" s="8" t="s">
        <v>105</v>
      </c>
      <c r="B94" s="11" t="s">
        <v>96</v>
      </c>
      <c r="C94" s="97"/>
      <c r="D94" s="97"/>
      <c r="E94" s="30">
        <v>0</v>
      </c>
      <c r="F94" s="104" t="e">
        <f t="shared" si="18"/>
        <v>#DIV/0!</v>
      </c>
      <c r="G94" s="30">
        <v>0</v>
      </c>
      <c r="H94" s="19">
        <v>0</v>
      </c>
    </row>
    <row r="95" spans="1:8" ht="25.5" x14ac:dyDescent="0.25">
      <c r="A95" s="39" t="s">
        <v>106</v>
      </c>
      <c r="B95" s="69" t="s">
        <v>76</v>
      </c>
      <c r="C95" s="96">
        <f>C98+C102+C104+C106+C110+C116</f>
        <v>17526190.949999999</v>
      </c>
      <c r="D95" s="96">
        <f>D98+D102+D104+D106+D110+D116</f>
        <v>19081153</v>
      </c>
      <c r="E95" s="17">
        <f>E98+E102+E104+E106+E110+E116</f>
        <v>13547991.43</v>
      </c>
      <c r="F95" s="104">
        <f t="shared" si="18"/>
        <v>0.71001953760341419</v>
      </c>
      <c r="G95" s="17">
        <f>G98+G102+G104+G106+G110+G112+G114+G116</f>
        <v>91704858.159999996</v>
      </c>
      <c r="H95" s="17">
        <f>H98+H102+H104+H106+H110+H112+H114+H116</f>
        <v>12803525.43</v>
      </c>
    </row>
    <row r="96" spans="1:8" ht="0.75" customHeight="1" x14ac:dyDescent="0.25">
      <c r="A96" s="40" t="s">
        <v>85</v>
      </c>
      <c r="B96" s="77" t="s">
        <v>82</v>
      </c>
      <c r="C96" s="99"/>
      <c r="D96" s="99"/>
      <c r="E96" s="49"/>
      <c r="F96" s="104" t="e">
        <f t="shared" si="18"/>
        <v>#DIV/0!</v>
      </c>
      <c r="G96" s="49"/>
      <c r="H96" s="48"/>
    </row>
    <row r="97" spans="1:8" ht="38.25" hidden="1" x14ac:dyDescent="0.25">
      <c r="A97" s="40" t="s">
        <v>86</v>
      </c>
      <c r="B97" s="77" t="s">
        <v>83</v>
      </c>
      <c r="C97" s="99"/>
      <c r="D97" s="99"/>
      <c r="E97" s="49"/>
      <c r="F97" s="104" t="e">
        <f t="shared" si="18"/>
        <v>#DIV/0!</v>
      </c>
      <c r="G97" s="49"/>
      <c r="H97" s="48"/>
    </row>
    <row r="98" spans="1:8" ht="66" customHeight="1" x14ac:dyDescent="0.25">
      <c r="A98" s="8" t="s">
        <v>196</v>
      </c>
      <c r="B98" s="78" t="s">
        <v>178</v>
      </c>
      <c r="C98" s="88">
        <v>7115819</v>
      </c>
      <c r="D98" s="88">
        <v>8341596</v>
      </c>
      <c r="E98" s="51">
        <v>6256197</v>
      </c>
      <c r="F98" s="104">
        <f t="shared" si="18"/>
        <v>0.75</v>
      </c>
      <c r="G98" s="51">
        <v>4170798</v>
      </c>
      <c r="H98" s="51">
        <v>8341596</v>
      </c>
    </row>
    <row r="99" spans="1:8" ht="71.45" customHeight="1" x14ac:dyDescent="0.25">
      <c r="A99" s="8" t="s">
        <v>197</v>
      </c>
      <c r="B99" s="78" t="s">
        <v>84</v>
      </c>
      <c r="C99" s="88">
        <v>7115819</v>
      </c>
      <c r="D99" s="88">
        <v>8341596</v>
      </c>
      <c r="E99" s="51">
        <v>6256197</v>
      </c>
      <c r="F99" s="104">
        <f t="shared" si="18"/>
        <v>0.75</v>
      </c>
      <c r="G99" s="51">
        <v>4170798</v>
      </c>
      <c r="H99" s="51">
        <v>8341596</v>
      </c>
    </row>
    <row r="100" spans="1:8" ht="72.599999999999994" hidden="1" customHeight="1" x14ac:dyDescent="0.25">
      <c r="A100" s="8" t="s">
        <v>148</v>
      </c>
      <c r="B100" s="78" t="s">
        <v>149</v>
      </c>
      <c r="C100" s="88"/>
      <c r="D100" s="88"/>
      <c r="E100" s="50"/>
      <c r="F100" s="104" t="e">
        <f t="shared" si="18"/>
        <v>#DIV/0!</v>
      </c>
      <c r="G100" s="50"/>
      <c r="H100" s="50"/>
    </row>
    <row r="101" spans="1:8" ht="72.599999999999994" hidden="1" customHeight="1" x14ac:dyDescent="0.25">
      <c r="A101" s="8" t="s">
        <v>147</v>
      </c>
      <c r="B101" s="78" t="s">
        <v>153</v>
      </c>
      <c r="C101" s="88"/>
      <c r="D101" s="88"/>
      <c r="E101" s="50"/>
      <c r="F101" s="104" t="e">
        <f t="shared" si="18"/>
        <v>#DIV/0!</v>
      </c>
      <c r="G101" s="50"/>
      <c r="H101" s="50"/>
    </row>
    <row r="102" spans="1:8" ht="72.599999999999994" customHeight="1" x14ac:dyDescent="0.25">
      <c r="A102" s="8" t="s">
        <v>216</v>
      </c>
      <c r="B102" s="78" t="s">
        <v>217</v>
      </c>
      <c r="C102" s="88">
        <v>1261911.3799999999</v>
      </c>
      <c r="D102" s="88">
        <v>1584263</v>
      </c>
      <c r="E102" s="51">
        <v>1563127.49</v>
      </c>
      <c r="F102" s="104">
        <f t="shared" si="18"/>
        <v>0.98665909006269792</v>
      </c>
      <c r="G102" s="51">
        <v>1563127.49</v>
      </c>
      <c r="H102" s="51">
        <v>1497848.19</v>
      </c>
    </row>
    <row r="103" spans="1:8" ht="72.599999999999994" customHeight="1" x14ac:dyDescent="0.25">
      <c r="A103" s="8" t="s">
        <v>214</v>
      </c>
      <c r="B103" s="78" t="s">
        <v>215</v>
      </c>
      <c r="C103" s="88">
        <v>1261911.3799999999</v>
      </c>
      <c r="D103" s="88">
        <v>1584263</v>
      </c>
      <c r="E103" s="51">
        <v>1563127.49</v>
      </c>
      <c r="F103" s="104">
        <f t="shared" si="18"/>
        <v>0.98665909006269792</v>
      </c>
      <c r="G103" s="51">
        <v>1563127.49</v>
      </c>
      <c r="H103" s="51">
        <v>1497848.19</v>
      </c>
    </row>
    <row r="104" spans="1:8" ht="39" x14ac:dyDescent="0.25">
      <c r="A104" s="8" t="s">
        <v>107</v>
      </c>
      <c r="B104" s="78" t="s">
        <v>87</v>
      </c>
      <c r="C104" s="88">
        <v>500000</v>
      </c>
      <c r="D104" s="88"/>
      <c r="E104" s="51">
        <v>1712109</v>
      </c>
      <c r="F104" s="104"/>
      <c r="G104" s="51">
        <v>1577797</v>
      </c>
      <c r="H104" s="51">
        <v>0</v>
      </c>
    </row>
    <row r="105" spans="1:8" ht="51.75" x14ac:dyDescent="0.25">
      <c r="A105" s="8" t="s">
        <v>108</v>
      </c>
      <c r="B105" s="78" t="s">
        <v>88</v>
      </c>
      <c r="C105" s="88">
        <v>500000</v>
      </c>
      <c r="D105" s="88"/>
      <c r="E105" s="51">
        <v>1712109</v>
      </c>
      <c r="F105" s="104"/>
      <c r="G105" s="51">
        <v>1577797</v>
      </c>
      <c r="H105" s="51">
        <v>0</v>
      </c>
    </row>
    <row r="106" spans="1:8" ht="26.25" x14ac:dyDescent="0.25">
      <c r="A106" s="8" t="s">
        <v>109</v>
      </c>
      <c r="B106" s="78" t="s">
        <v>89</v>
      </c>
      <c r="C106" s="88">
        <v>337500</v>
      </c>
      <c r="D106" s="88">
        <v>562500</v>
      </c>
      <c r="E106" s="51">
        <v>450000</v>
      </c>
      <c r="F106" s="104">
        <f t="shared" si="18"/>
        <v>0.8</v>
      </c>
      <c r="G106" s="51">
        <v>450000</v>
      </c>
      <c r="H106" s="51">
        <v>450000</v>
      </c>
    </row>
    <row r="107" spans="1:8" ht="26.25" x14ac:dyDescent="0.25">
      <c r="A107" s="8" t="s">
        <v>110</v>
      </c>
      <c r="B107" s="78" t="s">
        <v>90</v>
      </c>
      <c r="C107" s="88">
        <v>337500</v>
      </c>
      <c r="D107" s="88">
        <v>562500</v>
      </c>
      <c r="E107" s="51">
        <v>450000</v>
      </c>
      <c r="F107" s="104">
        <f t="shared" si="18"/>
        <v>0.8</v>
      </c>
      <c r="G107" s="51">
        <v>450000</v>
      </c>
      <c r="H107" s="51">
        <v>450000</v>
      </c>
    </row>
    <row r="108" spans="1:8" ht="0.75" hidden="1" customHeight="1" x14ac:dyDescent="0.25">
      <c r="A108" s="8" t="s">
        <v>111</v>
      </c>
      <c r="B108" s="78" t="s">
        <v>91</v>
      </c>
      <c r="C108" s="88"/>
      <c r="D108" s="88"/>
      <c r="E108" s="51"/>
      <c r="F108" s="104" t="e">
        <f t="shared" si="18"/>
        <v>#DIV/0!</v>
      </c>
      <c r="G108" s="51"/>
      <c r="H108" s="51"/>
    </row>
    <row r="109" spans="1:8" ht="10.5" hidden="1" customHeight="1" x14ac:dyDescent="0.25">
      <c r="A109" s="8" t="s">
        <v>92</v>
      </c>
      <c r="B109" s="78" t="s">
        <v>93</v>
      </c>
      <c r="C109" s="88"/>
      <c r="D109" s="88"/>
      <c r="E109" s="51"/>
      <c r="F109" s="104" t="e">
        <f t="shared" si="18"/>
        <v>#DIV/0!</v>
      </c>
      <c r="G109" s="51"/>
      <c r="H109" s="51"/>
    </row>
    <row r="110" spans="1:8" x14ac:dyDescent="0.25">
      <c r="A110" s="8" t="s">
        <v>111</v>
      </c>
      <c r="B110" s="78" t="s">
        <v>212</v>
      </c>
      <c r="C110" s="88">
        <v>151560</v>
      </c>
      <c r="D110" s="88">
        <v>43136</v>
      </c>
      <c r="E110" s="51">
        <v>37887</v>
      </c>
      <c r="F110" s="104">
        <f t="shared" si="18"/>
        <v>0.87831509643916916</v>
      </c>
      <c r="G110" s="51">
        <v>37887</v>
      </c>
      <c r="H110" s="51">
        <v>0</v>
      </c>
    </row>
    <row r="111" spans="1:8" ht="26.25" x14ac:dyDescent="0.25">
      <c r="A111" s="8" t="s">
        <v>218</v>
      </c>
      <c r="B111" s="78" t="s">
        <v>211</v>
      </c>
      <c r="C111" s="88">
        <v>151560</v>
      </c>
      <c r="D111" s="88">
        <v>43136</v>
      </c>
      <c r="E111" s="51">
        <v>37887</v>
      </c>
      <c r="F111" s="104">
        <f t="shared" si="18"/>
        <v>0.87831509643916916</v>
      </c>
      <c r="G111" s="51">
        <v>37887</v>
      </c>
      <c r="H111" s="51">
        <v>0</v>
      </c>
    </row>
    <row r="112" spans="1:8" ht="27" customHeight="1" x14ac:dyDescent="0.25">
      <c r="A112" s="8" t="s">
        <v>223</v>
      </c>
      <c r="B112" s="78" t="s">
        <v>222</v>
      </c>
      <c r="C112" s="88"/>
      <c r="D112" s="88"/>
      <c r="E112" s="51"/>
      <c r="F112" s="104"/>
      <c r="G112" s="51">
        <v>221778</v>
      </c>
      <c r="H112" s="51">
        <v>1809334.57</v>
      </c>
    </row>
    <row r="113" spans="1:8" ht="26.25" x14ac:dyDescent="0.25">
      <c r="A113" s="8" t="s">
        <v>224</v>
      </c>
      <c r="B113" s="78" t="s">
        <v>221</v>
      </c>
      <c r="C113" s="88"/>
      <c r="D113" s="88"/>
      <c r="E113" s="51"/>
      <c r="F113" s="104"/>
      <c r="G113" s="51">
        <v>221778</v>
      </c>
      <c r="H113" s="51">
        <v>1809334.57</v>
      </c>
    </row>
    <row r="114" spans="1:8" ht="39" customHeight="1" x14ac:dyDescent="0.25">
      <c r="A114" s="8" t="s">
        <v>219</v>
      </c>
      <c r="B114" s="78" t="s">
        <v>228</v>
      </c>
      <c r="C114" s="88"/>
      <c r="D114" s="88"/>
      <c r="E114" s="51"/>
      <c r="F114" s="104"/>
      <c r="G114" s="51">
        <v>82978724</v>
      </c>
      <c r="H114" s="51">
        <v>0</v>
      </c>
    </row>
    <row r="115" spans="1:8" ht="31.5" customHeight="1" x14ac:dyDescent="0.25">
      <c r="A115" s="8" t="s">
        <v>220</v>
      </c>
      <c r="B115" s="78" t="s">
        <v>229</v>
      </c>
      <c r="C115" s="88"/>
      <c r="D115" s="88"/>
      <c r="E115" s="51"/>
      <c r="F115" s="104"/>
      <c r="G115" s="51">
        <v>82978724</v>
      </c>
      <c r="H115" s="51">
        <v>0</v>
      </c>
    </row>
    <row r="116" spans="1:8" x14ac:dyDescent="0.25">
      <c r="A116" s="8" t="s">
        <v>112</v>
      </c>
      <c r="B116" s="11" t="s">
        <v>77</v>
      </c>
      <c r="C116" s="97">
        <v>8159400.5700000003</v>
      </c>
      <c r="D116" s="97">
        <v>8549658</v>
      </c>
      <c r="E116" s="51">
        <v>3528670.94</v>
      </c>
      <c r="F116" s="104">
        <f t="shared" si="18"/>
        <v>0.41272656052440926</v>
      </c>
      <c r="G116" s="51">
        <v>704746.67</v>
      </c>
      <c r="H116" s="51">
        <v>704746.67</v>
      </c>
    </row>
    <row r="117" spans="1:8" ht="25.15" customHeight="1" x14ac:dyDescent="0.25">
      <c r="A117" s="8" t="s">
        <v>113</v>
      </c>
      <c r="B117" s="11" t="s">
        <v>78</v>
      </c>
      <c r="C117" s="97">
        <v>8159400.5700000003</v>
      </c>
      <c r="D117" s="97">
        <v>8549658</v>
      </c>
      <c r="E117" s="51">
        <v>3528670.94</v>
      </c>
      <c r="F117" s="104">
        <f t="shared" si="18"/>
        <v>0.41272656052440926</v>
      </c>
      <c r="G117" s="51">
        <v>704746.67</v>
      </c>
      <c r="H117" s="51">
        <v>7047456.6699999999</v>
      </c>
    </row>
    <row r="118" spans="1:8" ht="38.25" hidden="1" x14ac:dyDescent="0.25">
      <c r="A118" s="8"/>
      <c r="B118" s="11" t="s">
        <v>79</v>
      </c>
      <c r="C118" s="97"/>
      <c r="D118" s="97"/>
      <c r="E118" s="52"/>
      <c r="F118" s="104" t="e">
        <f t="shared" si="18"/>
        <v>#DIV/0!</v>
      </c>
      <c r="G118" s="52"/>
      <c r="H118" s="51"/>
    </row>
    <row r="119" spans="1:8" hidden="1" x14ac:dyDescent="0.25">
      <c r="A119" s="8"/>
      <c r="B119" s="11"/>
      <c r="C119" s="97"/>
      <c r="D119" s="97"/>
      <c r="E119" s="52"/>
      <c r="F119" s="104" t="e">
        <f t="shared" si="18"/>
        <v>#DIV/0!</v>
      </c>
      <c r="G119" s="52"/>
      <c r="H119" s="51"/>
    </row>
    <row r="120" spans="1:8" hidden="1" x14ac:dyDescent="0.25">
      <c r="A120" s="8"/>
      <c r="B120" s="11"/>
      <c r="C120" s="97"/>
      <c r="D120" s="97"/>
      <c r="E120" s="52"/>
      <c r="F120" s="104" t="e">
        <f t="shared" si="18"/>
        <v>#DIV/0!</v>
      </c>
      <c r="G120" s="52"/>
      <c r="H120" s="51"/>
    </row>
    <row r="121" spans="1:8" ht="1.5" hidden="1" customHeight="1" x14ac:dyDescent="0.25">
      <c r="A121" s="8"/>
      <c r="B121" s="11"/>
      <c r="C121" s="97"/>
      <c r="D121" s="97"/>
      <c r="E121" s="52"/>
      <c r="F121" s="104" t="e">
        <f t="shared" si="18"/>
        <v>#DIV/0!</v>
      </c>
      <c r="G121" s="52"/>
      <c r="H121" s="51"/>
    </row>
    <row r="122" spans="1:8" hidden="1" x14ac:dyDescent="0.25">
      <c r="A122" s="8"/>
      <c r="B122" s="11"/>
      <c r="C122" s="97"/>
      <c r="D122" s="97"/>
      <c r="E122" s="52"/>
      <c r="F122" s="104" t="e">
        <f t="shared" si="18"/>
        <v>#DIV/0!</v>
      </c>
      <c r="G122" s="52"/>
      <c r="H122" s="51"/>
    </row>
    <row r="123" spans="1:8" hidden="1" x14ac:dyDescent="0.25">
      <c r="A123" s="8"/>
      <c r="B123" s="11"/>
      <c r="C123" s="97"/>
      <c r="D123" s="97"/>
      <c r="E123" s="52"/>
      <c r="F123" s="104" t="e">
        <f t="shared" si="18"/>
        <v>#DIV/0!</v>
      </c>
      <c r="G123" s="52"/>
      <c r="H123" s="51"/>
    </row>
    <row r="124" spans="1:8" ht="0.75" hidden="1" customHeight="1" x14ac:dyDescent="0.25">
      <c r="A124" s="8"/>
      <c r="B124" s="11"/>
      <c r="C124" s="97"/>
      <c r="D124" s="97"/>
      <c r="E124" s="52"/>
      <c r="F124" s="104" t="e">
        <f t="shared" si="18"/>
        <v>#DIV/0!</v>
      </c>
      <c r="G124" s="52"/>
      <c r="H124" s="51"/>
    </row>
    <row r="125" spans="1:8" ht="113.25" hidden="1" customHeight="1" x14ac:dyDescent="0.25">
      <c r="A125" s="8"/>
      <c r="B125" s="11"/>
      <c r="C125" s="97"/>
      <c r="D125" s="97"/>
      <c r="E125" s="52"/>
      <c r="F125" s="104" t="e">
        <f t="shared" si="18"/>
        <v>#DIV/0!</v>
      </c>
      <c r="G125" s="52"/>
      <c r="H125" s="51"/>
    </row>
    <row r="126" spans="1:8" ht="24.75" customHeight="1" x14ac:dyDescent="0.25">
      <c r="A126" s="41" t="s">
        <v>114</v>
      </c>
      <c r="B126" s="79" t="s">
        <v>98</v>
      </c>
      <c r="C126" s="100">
        <f>C133+C144+C146+C148+C153+C155</f>
        <v>77907366.410000011</v>
      </c>
      <c r="D126" s="100">
        <f>D133+D144++D146+D148++D151</f>
        <v>94579199.120000005</v>
      </c>
      <c r="E126" s="53">
        <f>E133+E144++E146+E148++E151</f>
        <v>93188178.799999997</v>
      </c>
      <c r="F126" s="105">
        <f t="shared" si="18"/>
        <v>0.9852925343739154</v>
      </c>
      <c r="G126" s="53">
        <f>G133+G144++G146+G148++G151</f>
        <v>101861296.8</v>
      </c>
      <c r="H126" s="53">
        <f>H133+H144++H146+H148++H151</f>
        <v>102128063.8</v>
      </c>
    </row>
    <row r="127" spans="1:8" hidden="1" x14ac:dyDescent="0.25">
      <c r="A127" s="42"/>
      <c r="B127" s="43"/>
      <c r="C127" s="101"/>
      <c r="D127" s="101"/>
      <c r="E127" s="51"/>
      <c r="F127" s="104" t="e">
        <f t="shared" si="18"/>
        <v>#DIV/0!</v>
      </c>
      <c r="G127" s="54"/>
      <c r="H127" s="54"/>
    </row>
    <row r="128" spans="1:8" hidden="1" x14ac:dyDescent="0.25">
      <c r="A128" s="42"/>
      <c r="B128" s="44"/>
      <c r="C128" s="101"/>
      <c r="D128" s="101"/>
      <c r="E128" s="86"/>
      <c r="F128" s="104" t="e">
        <f t="shared" si="18"/>
        <v>#DIV/0!</v>
      </c>
      <c r="G128" s="55"/>
      <c r="H128" s="51"/>
    </row>
    <row r="129" spans="1:8" hidden="1" x14ac:dyDescent="0.25">
      <c r="A129" s="42"/>
      <c r="B129" s="44"/>
      <c r="C129" s="101"/>
      <c r="D129" s="101"/>
      <c r="E129" s="52"/>
      <c r="F129" s="104" t="e">
        <f t="shared" si="18"/>
        <v>#DIV/0!</v>
      </c>
      <c r="G129" s="56"/>
      <c r="H129" s="57"/>
    </row>
    <row r="130" spans="1:8" hidden="1" x14ac:dyDescent="0.25">
      <c r="A130" s="42"/>
      <c r="B130" s="44"/>
      <c r="C130" s="101"/>
      <c r="D130" s="101"/>
      <c r="E130" s="52"/>
      <c r="F130" s="104" t="e">
        <f t="shared" si="18"/>
        <v>#DIV/0!</v>
      </c>
      <c r="G130" s="56"/>
      <c r="H130" s="57"/>
    </row>
    <row r="131" spans="1:8" hidden="1" x14ac:dyDescent="0.25">
      <c r="A131" s="45"/>
      <c r="B131" s="43"/>
      <c r="C131" s="101"/>
      <c r="D131" s="101"/>
      <c r="E131" s="52"/>
      <c r="F131" s="104" t="e">
        <f t="shared" si="18"/>
        <v>#DIV/0!</v>
      </c>
      <c r="G131" s="56"/>
      <c r="H131" s="51"/>
    </row>
    <row r="132" spans="1:8" hidden="1" x14ac:dyDescent="0.25">
      <c r="A132" s="46"/>
      <c r="B132" s="44"/>
      <c r="C132" s="101"/>
      <c r="D132" s="101"/>
      <c r="E132" s="52"/>
      <c r="F132" s="104" t="e">
        <f t="shared" si="18"/>
        <v>#DIV/0!</v>
      </c>
      <c r="G132" s="56"/>
      <c r="H132" s="51"/>
    </row>
    <row r="133" spans="1:8" ht="36.75" customHeight="1" x14ac:dyDescent="0.25">
      <c r="A133" s="42" t="s">
        <v>119</v>
      </c>
      <c r="B133" s="44" t="s">
        <v>66</v>
      </c>
      <c r="C133" s="101">
        <v>70457884.159999996</v>
      </c>
      <c r="D133" s="101">
        <v>83820577.549999997</v>
      </c>
      <c r="E133" s="51">
        <v>88012809.799999997</v>
      </c>
      <c r="F133" s="104">
        <f t="shared" si="18"/>
        <v>1.0500143565283748</v>
      </c>
      <c r="G133" s="54">
        <v>88205609.799999997</v>
      </c>
      <c r="H133" s="54">
        <v>88453409.799999997</v>
      </c>
    </row>
    <row r="134" spans="1:8" ht="36" customHeight="1" x14ac:dyDescent="0.25">
      <c r="A134" s="46" t="s">
        <v>120</v>
      </c>
      <c r="B134" s="44" t="s">
        <v>67</v>
      </c>
      <c r="C134" s="101">
        <v>70457884.159999996</v>
      </c>
      <c r="D134" s="101">
        <v>83820577.549999997</v>
      </c>
      <c r="E134" s="51">
        <v>88012809.799999997</v>
      </c>
      <c r="F134" s="104">
        <f t="shared" si="18"/>
        <v>1.0500143565283748</v>
      </c>
      <c r="G134" s="51">
        <v>88205609.799999997</v>
      </c>
      <c r="H134" s="51">
        <v>88453409.799999997</v>
      </c>
    </row>
    <row r="135" spans="1:8" ht="0.75" customHeight="1" x14ac:dyDescent="0.25">
      <c r="A135" s="42"/>
      <c r="B135" s="43"/>
      <c r="C135" s="101"/>
      <c r="D135" s="101"/>
      <c r="E135" s="52"/>
      <c r="F135" s="104" t="e">
        <f t="shared" si="18"/>
        <v>#DIV/0!</v>
      </c>
      <c r="G135" s="56"/>
      <c r="H135" s="54"/>
    </row>
    <row r="136" spans="1:8" hidden="1" x14ac:dyDescent="0.25">
      <c r="A136" s="42"/>
      <c r="B136" s="44"/>
      <c r="C136" s="101"/>
      <c r="D136" s="101"/>
      <c r="E136" s="59"/>
      <c r="F136" s="104" t="e">
        <f t="shared" si="18"/>
        <v>#DIV/0!</v>
      </c>
      <c r="G136" s="58"/>
      <c r="H136" s="54"/>
    </row>
    <row r="137" spans="1:8" hidden="1" x14ac:dyDescent="0.25">
      <c r="A137" s="46"/>
      <c r="B137" s="44"/>
      <c r="C137" s="101"/>
      <c r="D137" s="101"/>
      <c r="E137" s="59"/>
      <c r="F137" s="104" t="e">
        <f t="shared" si="18"/>
        <v>#DIV/0!</v>
      </c>
      <c r="G137" s="59"/>
      <c r="H137" s="51"/>
    </row>
    <row r="138" spans="1:8" hidden="1" x14ac:dyDescent="0.25">
      <c r="A138" s="42"/>
      <c r="B138" s="44"/>
      <c r="C138" s="101"/>
      <c r="D138" s="101"/>
      <c r="E138" s="59"/>
      <c r="F138" s="104" t="e">
        <f t="shared" ref="F138:F176" si="23">E138/D138</f>
        <v>#DIV/0!</v>
      </c>
      <c r="G138" s="58"/>
      <c r="H138" s="54"/>
    </row>
    <row r="139" spans="1:8" ht="53.25" hidden="1" customHeight="1" x14ac:dyDescent="0.25">
      <c r="A139" s="42"/>
      <c r="B139" s="44"/>
      <c r="C139" s="101"/>
      <c r="D139" s="101"/>
      <c r="E139" s="59"/>
      <c r="F139" s="104" t="e">
        <f t="shared" si="23"/>
        <v>#DIV/0!</v>
      </c>
      <c r="G139" s="58"/>
      <c r="H139" s="54"/>
    </row>
    <row r="140" spans="1:8" ht="43.5" hidden="1" customHeight="1" x14ac:dyDescent="0.25">
      <c r="A140" s="46"/>
      <c r="B140" s="44"/>
      <c r="C140" s="101"/>
      <c r="D140" s="101"/>
      <c r="E140" s="59"/>
      <c r="F140" s="104" t="e">
        <f t="shared" si="23"/>
        <v>#DIV/0!</v>
      </c>
      <c r="G140" s="59"/>
      <c r="H140" s="51"/>
    </row>
    <row r="141" spans="1:8" hidden="1" x14ac:dyDescent="0.25">
      <c r="A141" s="42"/>
      <c r="B141" s="44"/>
      <c r="C141" s="101"/>
      <c r="D141" s="101"/>
      <c r="E141" s="59"/>
      <c r="F141" s="104" t="e">
        <f t="shared" si="23"/>
        <v>#DIV/0!</v>
      </c>
      <c r="G141" s="59"/>
      <c r="H141" s="51"/>
    </row>
    <row r="142" spans="1:8" hidden="1" x14ac:dyDescent="0.25">
      <c r="A142" s="46"/>
      <c r="B142" s="44"/>
      <c r="C142" s="101"/>
      <c r="D142" s="101"/>
      <c r="E142" s="59"/>
      <c r="F142" s="104" t="e">
        <f t="shared" si="23"/>
        <v>#DIV/0!</v>
      </c>
      <c r="G142" s="59"/>
      <c r="H142" s="51"/>
    </row>
    <row r="143" spans="1:8" hidden="1" x14ac:dyDescent="0.25">
      <c r="A143" s="46"/>
      <c r="B143" s="44"/>
      <c r="C143" s="101"/>
      <c r="D143" s="101"/>
      <c r="E143" s="59"/>
      <c r="F143" s="104" t="e">
        <f t="shared" si="23"/>
        <v>#DIV/0!</v>
      </c>
      <c r="G143" s="59"/>
      <c r="H143" s="51"/>
    </row>
    <row r="144" spans="1:8" ht="38.25" x14ac:dyDescent="0.25">
      <c r="A144" s="42" t="s">
        <v>121</v>
      </c>
      <c r="B144" s="44" t="s">
        <v>225</v>
      </c>
      <c r="C144" s="101">
        <v>128400.65</v>
      </c>
      <c r="D144" s="101">
        <v>391609</v>
      </c>
      <c r="E144" s="57">
        <v>428844</v>
      </c>
      <c r="F144" s="104">
        <f t="shared" si="23"/>
        <v>1.0950820844260474</v>
      </c>
      <c r="G144" s="57">
        <v>428844</v>
      </c>
      <c r="H144" s="57">
        <v>428844</v>
      </c>
    </row>
    <row r="145" spans="1:8" ht="51" x14ac:dyDescent="0.25">
      <c r="A145" s="42" t="s">
        <v>122</v>
      </c>
      <c r="B145" s="44" t="s">
        <v>226</v>
      </c>
      <c r="C145" s="101">
        <v>128400.65</v>
      </c>
      <c r="D145" s="101">
        <v>391609</v>
      </c>
      <c r="E145" s="59">
        <v>428844</v>
      </c>
      <c r="F145" s="104">
        <f t="shared" si="23"/>
        <v>1.0950820844260474</v>
      </c>
      <c r="G145" s="59">
        <v>428844</v>
      </c>
      <c r="H145" s="51">
        <v>428844</v>
      </c>
    </row>
    <row r="146" spans="1:8" ht="51" x14ac:dyDescent="0.25">
      <c r="A146" s="42" t="s">
        <v>123</v>
      </c>
      <c r="B146" s="44" t="s">
        <v>150</v>
      </c>
      <c r="C146" s="101">
        <v>6724700</v>
      </c>
      <c r="D146" s="101">
        <v>9885614.5700000003</v>
      </c>
      <c r="E146" s="59">
        <v>4228488</v>
      </c>
      <c r="F146" s="104">
        <f t="shared" si="23"/>
        <v>0.42774153999815512</v>
      </c>
      <c r="G146" s="59">
        <v>12685464</v>
      </c>
      <c r="H146" s="59">
        <v>12685464</v>
      </c>
    </row>
    <row r="147" spans="1:8" ht="51" x14ac:dyDescent="0.25">
      <c r="A147" s="42" t="s">
        <v>124</v>
      </c>
      <c r="B147" s="44" t="s">
        <v>151</v>
      </c>
      <c r="C147" s="101">
        <v>6724700</v>
      </c>
      <c r="D147" s="101">
        <v>9885614.5700000003</v>
      </c>
      <c r="E147" s="59">
        <v>4228488</v>
      </c>
      <c r="F147" s="104">
        <f t="shared" si="23"/>
        <v>0.42774153999815512</v>
      </c>
      <c r="G147" s="59">
        <v>12685464</v>
      </c>
      <c r="H147" s="51">
        <v>12685464</v>
      </c>
    </row>
    <row r="148" spans="1:8" ht="50.25" customHeight="1" x14ac:dyDescent="0.25">
      <c r="A148" s="42" t="s">
        <v>115</v>
      </c>
      <c r="B148" s="44" t="s">
        <v>227</v>
      </c>
      <c r="C148" s="101">
        <v>409209</v>
      </c>
      <c r="D148" s="101">
        <v>452771</v>
      </c>
      <c r="E148" s="59">
        <v>517270</v>
      </c>
      <c r="F148" s="104">
        <f t="shared" si="23"/>
        <v>1.1424539115800261</v>
      </c>
      <c r="G148" s="59">
        <v>540576</v>
      </c>
      <c r="H148" s="59">
        <v>559632</v>
      </c>
    </row>
    <row r="149" spans="1:8" ht="54.75" customHeight="1" x14ac:dyDescent="0.25">
      <c r="A149" s="42" t="s">
        <v>116</v>
      </c>
      <c r="B149" s="44" t="s">
        <v>198</v>
      </c>
      <c r="C149" s="101">
        <v>409209</v>
      </c>
      <c r="D149" s="101">
        <v>452771</v>
      </c>
      <c r="E149" s="59">
        <v>517270</v>
      </c>
      <c r="F149" s="104">
        <f t="shared" si="23"/>
        <v>1.1424539115800261</v>
      </c>
      <c r="G149" s="59">
        <v>540576</v>
      </c>
      <c r="H149" s="51">
        <v>559632</v>
      </c>
    </row>
    <row r="150" spans="1:8" ht="51" hidden="1" x14ac:dyDescent="0.25">
      <c r="A150" s="42" t="s">
        <v>117</v>
      </c>
      <c r="B150" s="44" t="s">
        <v>81</v>
      </c>
      <c r="C150" s="101"/>
      <c r="D150" s="101"/>
      <c r="E150" s="59"/>
      <c r="F150" s="104" t="e">
        <f t="shared" si="23"/>
        <v>#DIV/0!</v>
      </c>
      <c r="G150" s="59"/>
      <c r="H150" s="59"/>
    </row>
    <row r="151" spans="1:8" ht="51" x14ac:dyDescent="0.25">
      <c r="A151" s="42" t="s">
        <v>117</v>
      </c>
      <c r="B151" s="44" t="s">
        <v>213</v>
      </c>
      <c r="C151" s="101"/>
      <c r="D151" s="101">
        <v>28627</v>
      </c>
      <c r="E151" s="59">
        <v>767</v>
      </c>
      <c r="F151" s="104">
        <f t="shared" si="23"/>
        <v>2.6792887833164494E-2</v>
      </c>
      <c r="G151" s="59">
        <v>803</v>
      </c>
      <c r="H151" s="59">
        <v>714</v>
      </c>
    </row>
    <row r="152" spans="1:8" ht="52.5" customHeight="1" x14ac:dyDescent="0.25">
      <c r="A152" s="42" t="s">
        <v>118</v>
      </c>
      <c r="B152" s="44" t="s">
        <v>152</v>
      </c>
      <c r="C152" s="101"/>
      <c r="D152" s="101">
        <v>28627</v>
      </c>
      <c r="E152" s="59">
        <v>767</v>
      </c>
      <c r="F152" s="104">
        <f t="shared" si="23"/>
        <v>2.6792887833164494E-2</v>
      </c>
      <c r="G152" s="59">
        <v>803</v>
      </c>
      <c r="H152" s="51">
        <v>714</v>
      </c>
    </row>
    <row r="153" spans="1:8" ht="52.5" customHeight="1" x14ac:dyDescent="0.25">
      <c r="A153" s="90" t="s">
        <v>260</v>
      </c>
      <c r="B153" s="91" t="s">
        <v>261</v>
      </c>
      <c r="C153" s="101">
        <v>92667.199999999997</v>
      </c>
      <c r="D153" s="101"/>
      <c r="E153" s="58"/>
      <c r="F153" s="104"/>
      <c r="G153" s="58"/>
      <c r="H153" s="54"/>
    </row>
    <row r="154" spans="1:8" ht="52.5" customHeight="1" x14ac:dyDescent="0.25">
      <c r="A154" s="90" t="s">
        <v>262</v>
      </c>
      <c r="B154" s="91" t="s">
        <v>263</v>
      </c>
      <c r="C154" s="101">
        <v>92667.199999999997</v>
      </c>
      <c r="D154" s="101"/>
      <c r="E154" s="58"/>
      <c r="F154" s="104"/>
      <c r="G154" s="58"/>
      <c r="H154" s="54"/>
    </row>
    <row r="155" spans="1:8" ht="52.5" customHeight="1" x14ac:dyDescent="0.25">
      <c r="A155" s="90" t="s">
        <v>264</v>
      </c>
      <c r="B155" s="91" t="s">
        <v>265</v>
      </c>
      <c r="C155" s="101">
        <v>94505.4</v>
      </c>
      <c r="D155" s="101"/>
      <c r="E155" s="58"/>
      <c r="F155" s="104"/>
      <c r="G155" s="58"/>
      <c r="H155" s="54"/>
    </row>
    <row r="156" spans="1:8" ht="37.5" customHeight="1" x14ac:dyDescent="0.25">
      <c r="A156" s="59" t="s">
        <v>266</v>
      </c>
      <c r="B156" s="80" t="s">
        <v>267</v>
      </c>
      <c r="C156" s="89">
        <v>94505</v>
      </c>
      <c r="D156" s="89"/>
      <c r="E156" s="92"/>
      <c r="F156" s="104"/>
      <c r="G156" s="92"/>
      <c r="H156" s="92"/>
    </row>
    <row r="157" spans="1:8" hidden="1" x14ac:dyDescent="0.25">
      <c r="A157" s="59"/>
      <c r="B157" s="81"/>
      <c r="C157" s="102"/>
      <c r="D157" s="102"/>
      <c r="F157" s="104" t="e">
        <f t="shared" si="23"/>
        <v>#DIV/0!</v>
      </c>
    </row>
    <row r="158" spans="1:8" hidden="1" x14ac:dyDescent="0.25">
      <c r="A158" s="59"/>
      <c r="B158" s="81"/>
      <c r="C158" s="103"/>
      <c r="D158" s="103"/>
      <c r="F158" s="104" t="e">
        <f t="shared" si="23"/>
        <v>#DIV/0!</v>
      </c>
    </row>
    <row r="159" spans="1:8" hidden="1" x14ac:dyDescent="0.25">
      <c r="A159" s="59"/>
      <c r="B159" s="81"/>
      <c r="C159" s="103"/>
      <c r="D159" s="103"/>
      <c r="F159" s="104" t="e">
        <f t="shared" si="23"/>
        <v>#DIV/0!</v>
      </c>
    </row>
    <row r="160" spans="1:8" x14ac:dyDescent="0.25">
      <c r="A160" s="3" t="s">
        <v>125</v>
      </c>
      <c r="B160" s="4" t="s">
        <v>70</v>
      </c>
      <c r="C160" s="96">
        <f>C161+C163+C165+C167</f>
        <v>13447981.25</v>
      </c>
      <c r="D160" s="96">
        <f>D161+D163+D167</f>
        <v>9636102</v>
      </c>
      <c r="E160" s="64">
        <f>E161+E163+E167</f>
        <v>7027984.2199999997</v>
      </c>
      <c r="F160" s="105">
        <f t="shared" si="23"/>
        <v>0.72933891940952889</v>
      </c>
      <c r="G160" s="60">
        <f>G161+G163+G167</f>
        <v>7020692</v>
      </c>
      <c r="H160" s="60">
        <f>H161+H163+H167</f>
        <v>7091531.6600000001</v>
      </c>
    </row>
    <row r="161" spans="1:8" ht="51" x14ac:dyDescent="0.25">
      <c r="A161" s="8" t="s">
        <v>126</v>
      </c>
      <c r="B161" s="11" t="s">
        <v>74</v>
      </c>
      <c r="C161" s="97">
        <v>3081204.17</v>
      </c>
      <c r="D161" s="97">
        <v>4136722</v>
      </c>
      <c r="E161" s="31">
        <f>E162</f>
        <v>1662812</v>
      </c>
      <c r="F161" s="104">
        <f t="shared" si="23"/>
        <v>0.40196368042135777</v>
      </c>
      <c r="G161" s="61">
        <f>G162</f>
        <v>1720692</v>
      </c>
      <c r="H161" s="61">
        <f>H162</f>
        <v>1780945</v>
      </c>
    </row>
    <row r="162" spans="1:8" ht="51" x14ac:dyDescent="0.25">
      <c r="A162" s="8" t="s">
        <v>127</v>
      </c>
      <c r="B162" s="11" t="s">
        <v>75</v>
      </c>
      <c r="C162" s="97">
        <v>3081204.17</v>
      </c>
      <c r="D162" s="97">
        <v>71236722</v>
      </c>
      <c r="E162" s="31">
        <v>1662812</v>
      </c>
      <c r="F162" s="104">
        <f t="shared" si="23"/>
        <v>2.3342062258283024E-2</v>
      </c>
      <c r="G162" s="61">
        <v>1720692</v>
      </c>
      <c r="H162" s="61">
        <v>1780945</v>
      </c>
    </row>
    <row r="163" spans="1:8" ht="51.75" customHeight="1" x14ac:dyDescent="0.25">
      <c r="A163" s="8" t="s">
        <v>199</v>
      </c>
      <c r="B163" s="11" t="s">
        <v>200</v>
      </c>
      <c r="C163" s="97">
        <v>4868601.08</v>
      </c>
      <c r="D163" s="97">
        <v>4999680</v>
      </c>
      <c r="E163" s="87">
        <v>5077800</v>
      </c>
      <c r="F163" s="104">
        <f t="shared" si="23"/>
        <v>1.015625</v>
      </c>
      <c r="G163" s="62">
        <v>4999680</v>
      </c>
      <c r="H163" s="20">
        <v>4999680</v>
      </c>
    </row>
    <row r="164" spans="1:8" ht="53.25" customHeight="1" x14ac:dyDescent="0.25">
      <c r="A164" s="8" t="s">
        <v>201</v>
      </c>
      <c r="B164" s="11" t="s">
        <v>202</v>
      </c>
      <c r="C164" s="97">
        <v>4868601.08</v>
      </c>
      <c r="D164" s="97">
        <v>4999680</v>
      </c>
      <c r="E164" s="87">
        <v>5077800</v>
      </c>
      <c r="F164" s="104">
        <f t="shared" si="23"/>
        <v>1.015625</v>
      </c>
      <c r="G164" s="62">
        <v>4999680</v>
      </c>
      <c r="H164" s="20">
        <v>4999680</v>
      </c>
    </row>
    <row r="165" spans="1:8" ht="53.25" customHeight="1" x14ac:dyDescent="0.25">
      <c r="A165" s="8" t="s">
        <v>268</v>
      </c>
      <c r="B165" s="11" t="s">
        <v>269</v>
      </c>
      <c r="C165" s="97">
        <v>5000000</v>
      </c>
      <c r="D165" s="97"/>
      <c r="E165" s="87"/>
      <c r="F165" s="104"/>
      <c r="G165" s="62"/>
      <c r="H165" s="20"/>
    </row>
    <row r="166" spans="1:8" ht="53.25" customHeight="1" x14ac:dyDescent="0.25">
      <c r="A166" s="8" t="s">
        <v>270</v>
      </c>
      <c r="B166" s="11" t="s">
        <v>271</v>
      </c>
      <c r="C166" s="97">
        <v>5000000</v>
      </c>
      <c r="D166" s="97"/>
      <c r="E166" s="87"/>
      <c r="F166" s="104"/>
      <c r="G166" s="62"/>
      <c r="H166" s="20"/>
    </row>
    <row r="167" spans="1:8" x14ac:dyDescent="0.25">
      <c r="A167" s="8" t="s">
        <v>128</v>
      </c>
      <c r="B167" s="11" t="s">
        <v>71</v>
      </c>
      <c r="C167" s="97">
        <f>C168</f>
        <v>498176</v>
      </c>
      <c r="D167" s="97">
        <v>499700</v>
      </c>
      <c r="E167" s="31">
        <f>E168</f>
        <v>287372.21999999997</v>
      </c>
      <c r="F167" s="104">
        <f t="shared" si="23"/>
        <v>0.57508949369621765</v>
      </c>
      <c r="G167" s="61">
        <f>G168</f>
        <v>300320</v>
      </c>
      <c r="H167" s="61">
        <f>H168</f>
        <v>310906.65999999997</v>
      </c>
    </row>
    <row r="168" spans="1:8" ht="25.5" x14ac:dyDescent="0.25">
      <c r="A168" s="38" t="s">
        <v>129</v>
      </c>
      <c r="B168" s="82" t="s">
        <v>72</v>
      </c>
      <c r="C168" s="97">
        <v>498176</v>
      </c>
      <c r="D168" s="97">
        <v>499700</v>
      </c>
      <c r="E168" s="31">
        <v>287372.21999999997</v>
      </c>
      <c r="F168" s="104">
        <f t="shared" si="23"/>
        <v>0.57508949369621765</v>
      </c>
      <c r="G168" s="61">
        <v>300320</v>
      </c>
      <c r="H168" s="15">
        <v>310906.65999999997</v>
      </c>
    </row>
    <row r="169" spans="1:8" ht="63.75" x14ac:dyDescent="0.25">
      <c r="A169" s="39" t="s">
        <v>277</v>
      </c>
      <c r="B169" s="69" t="s">
        <v>278</v>
      </c>
      <c r="C169" s="96"/>
      <c r="D169" s="96">
        <v>39937.07</v>
      </c>
      <c r="E169" s="31"/>
      <c r="F169" s="104"/>
      <c r="G169" s="31"/>
      <c r="H169" s="19"/>
    </row>
    <row r="170" spans="1:8" ht="63.75" x14ac:dyDescent="0.25">
      <c r="A170" s="38" t="s">
        <v>279</v>
      </c>
      <c r="B170" s="82" t="s">
        <v>280</v>
      </c>
      <c r="C170" s="97"/>
      <c r="D170" s="97">
        <v>39937.07</v>
      </c>
      <c r="E170" s="31"/>
      <c r="F170" s="104"/>
      <c r="G170" s="31"/>
      <c r="H170" s="19"/>
    </row>
    <row r="171" spans="1:8" ht="63.75" x14ac:dyDescent="0.25">
      <c r="A171" s="38" t="s">
        <v>281</v>
      </c>
      <c r="B171" s="82" t="s">
        <v>282</v>
      </c>
      <c r="C171" s="97"/>
      <c r="D171" s="97">
        <v>39937.07</v>
      </c>
      <c r="E171" s="31"/>
      <c r="F171" s="104"/>
      <c r="G171" s="31"/>
      <c r="H171" s="19"/>
    </row>
    <row r="172" spans="1:8" ht="63.75" x14ac:dyDescent="0.25">
      <c r="A172" s="38" t="s">
        <v>283</v>
      </c>
      <c r="B172" s="82" t="s">
        <v>284</v>
      </c>
      <c r="C172" s="97"/>
      <c r="D172" s="97">
        <v>39937.07</v>
      </c>
      <c r="E172" s="31"/>
      <c r="F172" s="104"/>
      <c r="G172" s="31"/>
      <c r="H172" s="19"/>
    </row>
    <row r="173" spans="1:8" ht="38.25" x14ac:dyDescent="0.25">
      <c r="A173" s="39" t="s">
        <v>272</v>
      </c>
      <c r="B173" s="69" t="s">
        <v>273</v>
      </c>
      <c r="C173" s="96">
        <v>-40053.4</v>
      </c>
      <c r="D173" s="96">
        <v>-24905.37</v>
      </c>
      <c r="E173" s="64"/>
      <c r="F173" s="105"/>
      <c r="G173" s="64"/>
      <c r="H173" s="17"/>
    </row>
    <row r="174" spans="1:8" ht="38.25" x14ac:dyDescent="0.25">
      <c r="A174" s="38" t="s">
        <v>274</v>
      </c>
      <c r="B174" s="82" t="s">
        <v>275</v>
      </c>
      <c r="C174" s="97">
        <v>-40053.4</v>
      </c>
      <c r="D174" s="97">
        <v>-24905.37</v>
      </c>
      <c r="E174" s="31"/>
      <c r="F174" s="104"/>
      <c r="G174" s="31"/>
      <c r="H174" s="19"/>
    </row>
    <row r="175" spans="1:8" ht="31.5" customHeight="1" x14ac:dyDescent="0.25">
      <c r="A175" s="38" t="s">
        <v>276</v>
      </c>
      <c r="B175" s="11" t="s">
        <v>275</v>
      </c>
      <c r="C175" s="97">
        <v>-40053.4</v>
      </c>
      <c r="D175" s="97">
        <v>-24905.37</v>
      </c>
      <c r="E175" s="63"/>
      <c r="F175" s="104"/>
      <c r="G175" s="63"/>
      <c r="H175" s="19"/>
    </row>
    <row r="176" spans="1:8" ht="24" customHeight="1" x14ac:dyDescent="0.25">
      <c r="A176" s="3"/>
      <c r="B176" s="21" t="s">
        <v>73</v>
      </c>
      <c r="C176" s="98">
        <f>C86+C6</f>
        <v>195836974.31999999</v>
      </c>
      <c r="D176" s="98">
        <f>D86+D6</f>
        <v>216897215.66</v>
      </c>
      <c r="E176" s="60">
        <f>E86+E6</f>
        <v>208905991.44999999</v>
      </c>
      <c r="F176" s="106">
        <f t="shared" si="23"/>
        <v>0.96315663073090452</v>
      </c>
      <c r="G176" s="60">
        <f>G86+G6</f>
        <v>265110894.95999998</v>
      </c>
      <c r="H176" s="60">
        <f>H86+H6</f>
        <v>189157111.88999999</v>
      </c>
    </row>
    <row r="177" spans="8:8" ht="55.5" customHeight="1" x14ac:dyDescent="0.25">
      <c r="H177" s="2"/>
    </row>
    <row r="178" spans="8:8" ht="64.5" customHeight="1" x14ac:dyDescent="0.25">
      <c r="H178" s="2"/>
    </row>
  </sheetData>
  <mergeCells count="9">
    <mergeCell ref="A1:H1"/>
    <mergeCell ref="A3:A5"/>
    <mergeCell ref="B3:B5"/>
    <mergeCell ref="H3:H5"/>
    <mergeCell ref="E3:E5"/>
    <mergeCell ref="G3:G5"/>
    <mergeCell ref="F3:F5"/>
    <mergeCell ref="D3:D5"/>
    <mergeCell ref="C3:C5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2020-11-12T08:48:00Z</cp:lastPrinted>
  <dcterms:created xsi:type="dcterms:W3CDTF">2014-11-05T13:31:02Z</dcterms:created>
  <dcterms:modified xsi:type="dcterms:W3CDTF">2022-11-17T07:37:35Z</dcterms:modified>
</cp:coreProperties>
</file>