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13_ncr:1_{B1F5531E-9BDE-48A5-9F64-EEFBA04E08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 источников доходов " sheetId="3" r:id="rId1"/>
    <sheet name="Лист1" sheetId="4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10" i="3" l="1"/>
  <c r="R79" i="3"/>
  <c r="R74" i="3"/>
  <c r="R73" i="3" s="1"/>
  <c r="R95" i="3"/>
  <c r="S95" i="3"/>
  <c r="S79" i="3"/>
  <c r="R110" i="3"/>
  <c r="Q110" i="3"/>
  <c r="U110" i="3"/>
  <c r="V110" i="3"/>
  <c r="T110" i="3"/>
  <c r="Q95" i="3"/>
  <c r="Q79" i="3"/>
  <c r="Q48" i="3"/>
  <c r="Q28" i="3"/>
  <c r="R28" i="3"/>
  <c r="S28" i="3"/>
  <c r="S14" i="3"/>
  <c r="S39" i="3"/>
  <c r="Q39" i="3"/>
  <c r="Q36" i="3" s="1"/>
  <c r="T95" i="3"/>
  <c r="U79" i="3"/>
  <c r="V79" i="3"/>
  <c r="T79" i="3"/>
  <c r="R39" i="3"/>
  <c r="R36" i="3"/>
  <c r="U48" i="3"/>
  <c r="V48" i="3"/>
  <c r="T48" i="3"/>
  <c r="S48" i="3"/>
  <c r="R48" i="3"/>
  <c r="T19" i="3"/>
  <c r="V19" i="3"/>
  <c r="U42" i="3"/>
  <c r="V42" i="3"/>
  <c r="T42" i="3"/>
  <c r="Q42" i="3"/>
  <c r="S36" i="3"/>
  <c r="S42" i="3"/>
  <c r="R42" i="3"/>
  <c r="U19" i="3"/>
  <c r="U39" i="3"/>
  <c r="U36" i="3"/>
  <c r="V39" i="3"/>
  <c r="V36" i="3" s="1"/>
  <c r="T39" i="3"/>
  <c r="T36" i="3"/>
  <c r="R19" i="3"/>
  <c r="V95" i="3"/>
  <c r="U95" i="3"/>
  <c r="V74" i="3"/>
  <c r="U74" i="3"/>
  <c r="U73" i="3" s="1"/>
  <c r="S74" i="3"/>
  <c r="T45" i="3"/>
  <c r="U45" i="3"/>
  <c r="V45" i="3"/>
  <c r="S45" i="3"/>
  <c r="V28" i="3"/>
  <c r="T28" i="3"/>
  <c r="U28" i="3"/>
  <c r="U8" i="3" s="1"/>
  <c r="U118" i="3" s="1"/>
  <c r="S25" i="3"/>
  <c r="S23" i="3" s="1"/>
  <c r="S8" i="3" s="1"/>
  <c r="Q74" i="3"/>
  <c r="R45" i="3"/>
  <c r="Q45" i="3"/>
  <c r="V25" i="3"/>
  <c r="U25" i="3"/>
  <c r="T25" i="3"/>
  <c r="Q25" i="3"/>
  <c r="U9" i="3"/>
  <c r="V9" i="3"/>
  <c r="T9" i="3"/>
  <c r="S9" i="3"/>
  <c r="R9" i="3"/>
  <c r="T74" i="3"/>
  <c r="T73" i="3" s="1"/>
  <c r="R23" i="3"/>
  <c r="T23" i="3"/>
  <c r="U23" i="3"/>
  <c r="V23" i="3"/>
  <c r="Q23" i="3"/>
  <c r="S19" i="3"/>
  <c r="Q19" i="3"/>
  <c r="R14" i="3"/>
  <c r="T14" i="3"/>
  <c r="U14" i="3"/>
  <c r="V14" i="3"/>
  <c r="Q14" i="3"/>
  <c r="Q9" i="3"/>
  <c r="R8" i="3" l="1"/>
  <c r="R118" i="3" s="1"/>
  <c r="V73" i="3"/>
  <c r="Q8" i="3"/>
  <c r="Q118" i="3" s="1"/>
  <c r="T8" i="3"/>
  <c r="T118" i="3" s="1"/>
  <c r="Q73" i="3"/>
  <c r="V8" i="3"/>
  <c r="V118" i="3" s="1"/>
  <c r="S73" i="3"/>
  <c r="S118" i="3" s="1"/>
</calcChain>
</file>

<file path=xl/sharedStrings.xml><?xml version="1.0" encoding="utf-8"?>
<sst xmlns="http://schemas.openxmlformats.org/spreadsheetml/2006/main" count="1042" uniqueCount="254">
  <si>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</si>
  <si>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</si>
  <si>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</si>
  <si>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</si>
  <si>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</si>
  <si>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</si>
  <si>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</si>
  <si>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</si>
  <si>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</si>
  <si>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</si>
  <si>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</si>
  <si>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</si>
  <si>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</si>
  <si>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</si>
  <si>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</si>
  <si>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</si>
  <si>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</si>
  <si>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</si>
  <si>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</si>
  <si>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</si>
  <si>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</si>
  <si>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</si>
  <si>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</si>
  <si>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</si>
  <si>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</si>
  <si>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</si>
  <si>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</si>
  <si>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</si>
  <si>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</si>
  <si>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</si>
  <si>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</si>
  <si>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</si>
  <si>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</si>
  <si>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</si>
  <si>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</si>
  <si>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</si>
  <si>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</si>
  <si>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</si>
  <si>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</si>
  <si>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</si>
  <si>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</si>
  <si>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</si>
  <si>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</si>
  <si>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</si>
  <si>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</si>
  <si>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</si>
  <si>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</si>
  <si>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</si>
  <si>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</si>
  <si>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</si>
  <si>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</si>
  <si>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</si>
  <si>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</si>
  <si>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</si>
  <si>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</si>
  <si>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</si>
  <si>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</si>
  <si>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260</t>
  </si>
  <si>
    <t>120</t>
  </si>
  <si>
    <t>НАЛОГИ НА СОВОКУПНЫЙ ДОХОД</t>
  </si>
  <si>
    <t>05</t>
  </si>
  <si>
    <t>050</t>
  </si>
  <si>
    <t>06</t>
  </si>
  <si>
    <t>000</t>
  </si>
  <si>
    <t>07</t>
  </si>
  <si>
    <t>ГОСУДАРСТВЕННАЯ ПОШЛИНА</t>
  </si>
  <si>
    <t>08</t>
  </si>
  <si>
    <t>130</t>
  </si>
  <si>
    <t>188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</si>
  <si>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</si>
  <si>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</si>
  <si>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</si>
  <si>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</si>
  <si>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</si>
  <si>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</si>
  <si>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</si>
  <si>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</si>
  <si>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</si>
  <si>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</si>
  <si>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</si>
  <si>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</si>
  <si>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</si>
  <si>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</si>
  <si>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25</t>
  </si>
  <si>
    <t>ПРОЧИЕ НЕНАЛОГОВЫЕ ДОХОДЫ</t>
  </si>
  <si>
    <t>180</t>
  </si>
  <si>
    <t>Налоговые и неналоговые доходы</t>
  </si>
  <si>
    <t xml:space="preserve">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</si>
  <si>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</si>
  <si>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</si>
  <si>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</si>
  <si>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</si>
  <si>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</si>
  <si>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</si>
  <si>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</si>
  <si>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002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</si>
  <si>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</si>
  <si>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</si>
  <si>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</si>
  <si>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40</t>
  </si>
  <si>
    <t>ВОЗВРАТ ОСТАТКОВ СУБСИДИЙ, СУБВЕНЦИЙ И ИНЫХ МЕЖБЮДЖЕТНЫХ ТРАНСФЕРТОВ, 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</si>
  <si>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</si>
  <si>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</si>
  <si>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</si>
  <si>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</si>
  <si>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</si>
  <si>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Нормативы распределения доходов в бюджет района</t>
  </si>
  <si>
    <t>Нормативы распределения доходов в  бюджет района на первый год планового периода 2018 год</t>
  </si>
  <si>
    <t>Нормативы распределения доходов в  бюджет района на второй год планового периода 2019 год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</si>
  <si>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</si>
  <si>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</si>
  <si>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  по делам, рассматриваемым в судах общей юрисдикции, мировыми судьями (за исключением Верховного  Суда Российской Федерации)</t>
  </si>
  <si>
    <t>901</t>
  </si>
  <si>
    <t>администрация Жирятинского района</t>
  </si>
  <si>
    <t>035</t>
  </si>
  <si>
    <t>Доходы от сдачи в аренду имущества, находящегося в оперативном управлении органовуправления муниципальных районов  и созданных ими учреждений (за исключением имущества муниципальных бюджетных иавтономных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</si>
  <si>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</si>
  <si>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</si>
  <si>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805</t>
  </si>
  <si>
    <t>Прочие неналоговые доходы, зачисляемые в  бюджеты муниципальных районов</t>
  </si>
  <si>
    <t>902</t>
  </si>
  <si>
    <t>Дотации бюджетам муниципальных районов на выравнивание бюджетной обеспеченности</t>
  </si>
  <si>
    <t>Финансовый отдел администрации Жирятинского района</t>
  </si>
  <si>
    <t>Дотации бюджетам муниципальных районов на поддержку мер по обеспечению сбалансированности бюджетов</t>
  </si>
  <si>
    <t>Управление ветеринарии Брянской области</t>
  </si>
  <si>
    <t>999</t>
  </si>
  <si>
    <t>216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</si>
  <si>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</si>
  <si>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</si>
  <si>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</si>
  <si>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</si>
  <si>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</si>
  <si>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</si>
  <si>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</si>
  <si>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</si>
  <si>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014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</si>
  <si>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</si>
  <si>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29</t>
  </si>
  <si>
    <t>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</si>
  <si>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</si>
  <si>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118</t>
  </si>
  <si>
    <t>082</t>
  </si>
  <si>
    <t>49</t>
  </si>
  <si>
    <t>Код главного администратора доходов  бюджета района</t>
  </si>
  <si>
    <t>Наименование главного администратора доходов  бюджета района</t>
  </si>
  <si>
    <t>ЗАДОЛЖЕННОСТЬ И ПЕРЕРАСЧЕТЫ ПО ОТМЕНЕННЫМ НАЛОГАМ, СБОРАМ И ИНЫМ ОБЯЗАТЕЛЬНЫМ ПЛАТЕЖАМ</t>
  </si>
  <si>
    <t>Налог с продаж</t>
  </si>
  <si>
    <t>09</t>
  </si>
  <si>
    <t>Прочие налоги  и сборы ( по отмененным налогам и сборам субъектов Российской Федерации)</t>
  </si>
  <si>
    <t>Прочие дотации бюджетам муниципальных районов</t>
  </si>
  <si>
    <t>904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</si>
  <si>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</si>
  <si>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</si>
  <si>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</si>
  <si>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519</t>
  </si>
  <si>
    <t>Сусидии бюджетам муниципальных районов на поддержку отрасли культуры</t>
  </si>
  <si>
    <t>903</t>
  </si>
  <si>
    <t>Отдел образования администрации Жирятинского района</t>
  </si>
  <si>
    <t>Субвенции бюджетам муниципальных районов на выполнение передаваемых полномочий субъектов Российской Федерации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</si>
  <si>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КУМИ</t>
  </si>
  <si>
    <t>041</t>
  </si>
  <si>
    <t>497</t>
  </si>
  <si>
    <t>Субсидии бюджетам муниципальных районов на реализацию меропрятий по обеспечению жильем молодых семей</t>
  </si>
  <si>
    <t xml:space="preserve"> 110</t>
  </si>
  <si>
    <t>467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</si>
  <si>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</si>
  <si>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Прочие межбюджетные трансферты, передаваемые бюджетам муниципальных районов </t>
  </si>
  <si>
    <t>04</t>
  </si>
  <si>
    <t>Налог, взимаемый в связи с применением патентной системы налогооблажения</t>
  </si>
  <si>
    <t>077</t>
  </si>
  <si>
    <t>Субсидии бюджетам муниципальных районов на на софинансирование капитальных вложений в объекты муниципальной собственности  ( на устойчивое развитие сельских территорий)</t>
  </si>
  <si>
    <t>Субвенции бюджетам муниципальных районов на выполнение передаваемых полномочий субъектов Российской Федерации (осуществление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правонарушениях)</t>
  </si>
  <si>
    <t>Субвенции бюджетам муниципальных районов на выполнение передаваемых полномочий субъектов Российской Федерации(осуществление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договоров)</t>
  </si>
  <si>
    <t>Субвенции бюджетам муниципальных районов на выполнение передаваемых полномочий субъектов Российской Федерации (обеспечение сохранности жилых помещений, закрепленных за детьми-сиротами и детьми,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</si>
  <si>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области)</t>
  </si>
  <si>
    <t xml:space="preserve">Субвенции бюджетам муниципальных районов на выполнение передаваемых полномочий субъектов Российской Федерации (осуществление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бюджета) 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</si>
  <si>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 (решение вопросов местного значения сельских поселений по созданию условий для организации досуга и обеспечения жителей услугами организаций культуры)</t>
  </si>
  <si>
    <t>Прочие межбюджетные трансферты, передаваемые бюджетам муниципальных районов (на осуществление  первичного воинского учета на территориях,  где отсутствуют военные комиссариаты)</t>
  </si>
  <si>
    <t>150</t>
  </si>
  <si>
    <t>231</t>
  </si>
  <si>
    <t>241</t>
  </si>
  <si>
    <t>251</t>
  </si>
  <si>
    <t>261</t>
  </si>
  <si>
    <t xml:space="preserve">Плата за размещение отходов производства </t>
  </si>
  <si>
    <t>042</t>
  </si>
  <si>
    <t>Плата за размещение твердых бытовых отходов</t>
  </si>
  <si>
    <t>065</t>
  </si>
  <si>
    <t>Доходы, поступающие в порядке возмещения расходов, понесенных в связхи с эксплуатацией имущества муниципальных районов</t>
  </si>
  <si>
    <t>Показатели прогноза доходов в текущем финансовом году в соответствии с Решением Жирятинского районного Соаета народных депутатов о бюджете района (план на 01.11.19)</t>
  </si>
  <si>
    <t>Прочие доходы от компенсации затрат бюджетов муниципальных районов</t>
  </si>
  <si>
    <t>053</t>
  </si>
  <si>
    <t>063</t>
  </si>
  <si>
    <t>203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</si>
  <si>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</si>
  <si>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Прочие субсидии бюджетам муниципальных районов на организацию мероприятий по проведению оздоровительной кампании детей в рамках в рамках государственной программы "Развитие образования и науки Брянской обасти"</t>
  </si>
  <si>
    <t>Субвенции бюджетам муниципальных районов на выполнение передаваемых полномочий субъектов Российской Федерации (организация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 попечения родителей )</t>
  </si>
  <si>
    <t>Прочие субсидии муниципальных районов на реализацию отдельных мероприятий по развитию спорта</t>
  </si>
  <si>
    <t xml:space="preserve"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</si>
  <si>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Прочие субсидии бюджетам муниципальных районов на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</si>
  <si>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Реестр источников доходов  бюджета Жирятинского муниципального района Брянской области</t>
  </si>
  <si>
    <t>Прочие субсидии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обасти"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</si>
  <si>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</si>
  <si>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</si>
  <si>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</si>
  <si>
    <t>Показатели кассовых поступлений в текущем финансовом году (по состоянию на 01.11.2020г.)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</si>
  <si>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</si>
  <si>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</si>
  <si>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</si>
  <si>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</si>
  <si>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830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</si>
  <si>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</si>
  <si>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</si>
  <si>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</si>
  <si>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083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</si>
  <si>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</si>
  <si>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</si>
  <si>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</si>
  <si>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</si>
  <si>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 налагаемые мировыми судьями, комиссиями по делам несовершеннолетних и защите их прав</t>
  </si>
  <si>
    <t>173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</si>
  <si>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</si>
  <si>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</si>
  <si>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</si>
  <si>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</si>
  <si>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333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</si>
  <si>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</si>
  <si>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842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</si>
  <si>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</si>
  <si>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</t>
  </si>
  <si>
    <t>070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</si>
  <si>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</si>
  <si>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</si>
  <si>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</si>
  <si>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на подготовку объектов ЖКХ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</si>
  <si>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469</t>
  </si>
  <si>
    <t>Субвенции бюджетам муниципальных районов на проведение Всероссийской переписи населения 2020 года</t>
  </si>
  <si>
    <t>853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</si>
  <si>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связанныхс обеспечениемсанитарно-эпидемиологическеой безопасности при подготовки проведению общероссийского голосования по вопросу одобрения изменений в Конституци. РОссийской Федерации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</si>
  <si>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</si>
  <si>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Нормативы распределения доходов в  бюджет района на текущий финансовый год 2020 год</t>
  </si>
  <si>
    <t>Нормативы распределения доходов в  бюджет района на очередной финансовый год 2021 год</t>
  </si>
  <si>
    <t>Управление государственной службы по труду и занятости населения Брянской области</t>
  </si>
  <si>
    <t>Министерство внутренних дел Российской Федерации</t>
  </si>
  <si>
    <t>Управление мировой юстиции Брянской области</t>
  </si>
  <si>
    <t>Департамент региолнальной безопасности Брянской области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</si>
  <si>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</si>
  <si>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</si>
  <si>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304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</si>
  <si>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образованиев государственных и муниципальных образовательных организациях</t>
  </si>
  <si>
    <t>45</t>
  </si>
  <si>
    <t>303</t>
  </si>
  <si>
    <t>Межбюджетные трансферты, передаваемые бюджетам муниципальных 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</si>
  <si>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+5054012,39</t>
  </si>
  <si>
    <t>Межбюджетные трансферты, передаваемые бюджетам муниципальных 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</si>
</sst>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7" x14ac:knownFonts="1">
    <font>
      <sz val="11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2">
    <xf numFmtId="0" fontId="0" fillId="0" borderId="0"/>
    <xf numFmtId="0" fontId="4" fillId="0" borderId="0"/>
    <xf numFmtId="0" fontId="4" fillId="0" borderId="0"/>
    <xf numFmtId="0" fontId="5" fillId="0" borderId="2">
      <alignment horizontal="right" vertical="top" wrapText="1"/>
    </xf>
    <xf numFmtId="0" fontId="5" fillId="0" borderId="0"/>
    <xf numFmtId="0" fontId="5" fillId="0" borderId="0"/>
    <xf numFmtId="0" fontId="4" fillId="0" borderId="0"/>
    <xf numFmtId="0" fontId="5" fillId="2" borderId="0">
      <alignment horizontal="left"/>
    </xf>
    <xf numFmtId="0" fontId="6" fillId="0" borderId="0">
      <alignment horizontal="center" vertical="top"/>
    </xf>
    <xf numFmtId="0" fontId="5" fillId="0" borderId="2">
      <alignment horizontal="right" vertical="top"/>
    </xf>
    <xf numFmtId="49" fontId="7" fillId="3" borderId="3">
      <alignment horizontal="center" vertical="center" wrapText="1"/>
    </xf>
    <xf numFmtId="0" fontId="5" fillId="2" borderId="4">
      <alignment horizontal="left"/>
    </xf>
    <xf numFmtId="49" fontId="8" fillId="0" borderId="5">
      <alignment horizontal="center" vertical="center" wrapText="1"/>
    </xf>
    <xf numFmtId="0" fontId="5" fillId="2" borderId="6">
      <alignment horizontal="left"/>
    </xf>
    <xf numFmtId="0" fontId="8" fillId="4" borderId="7">
      <alignment horizontal="left" vertical="top" wrapText="1"/>
    </xf>
    <xf numFmtId="0" fontId="5" fillId="2" borderId="8">
      <alignment horizontal="left"/>
    </xf>
    <xf numFmtId="0" fontId="8" fillId="5" borderId="9">
      <alignment horizontal="left" vertical="top" wrapText="1"/>
    </xf>
    <xf numFmtId="0" fontId="5" fillId="2" borderId="10">
      <alignment horizontal="left"/>
    </xf>
    <xf numFmtId="0" fontId="9" fillId="0" borderId="9">
      <alignment horizontal="left" vertical="top" wrapText="1"/>
    </xf>
    <xf numFmtId="0" fontId="5" fillId="2" borderId="11">
      <alignment horizontal="left"/>
    </xf>
    <xf numFmtId="0" fontId="5" fillId="0" borderId="12"/>
    <xf numFmtId="0" fontId="5" fillId="0" borderId="0">
      <alignment horizontal="left" vertical="top" wrapText="1"/>
    </xf>
    <xf numFmtId="49" fontId="8" fillId="0" borderId="13">
      <alignment horizontal="center" vertical="center" wrapText="1"/>
    </xf>
    <xf numFmtId="0" fontId="8" fillId="4" borderId="14">
      <alignment horizontal="left" vertical="top" wrapText="1"/>
    </xf>
    <xf numFmtId="0" fontId="8" fillId="5" borderId="15">
      <alignment horizontal="left" vertical="top" wrapText="1"/>
    </xf>
    <xf numFmtId="0" fontId="5" fillId="0" borderId="15">
      <alignment horizontal="left" vertical="top" wrapText="1"/>
    </xf>
    <xf numFmtId="49" fontId="7" fillId="0" borderId="3">
      <alignment horizontal="center" vertical="center" wrapText="1"/>
    </xf>
    <xf numFmtId="0" fontId="7" fillId="0" borderId="3">
      <alignment horizontal="center" vertical="center" wrapText="1"/>
    </xf>
    <xf numFmtId="49" fontId="8" fillId="4" borderId="14">
      <alignment horizontal="center" vertical="top" shrinkToFit="1"/>
    </xf>
    <xf numFmtId="49" fontId="8" fillId="5" borderId="15">
      <alignment horizontal="center" vertical="top" shrinkToFit="1"/>
    </xf>
    <xf numFmtId="49" fontId="5" fillId="0" borderId="15">
      <alignment horizontal="center" vertical="top" shrinkToFit="1"/>
    </xf>
    <xf numFmtId="49" fontId="7" fillId="0" borderId="3">
      <alignment horizontal="center" vertical="center" wrapText="1"/>
    </xf>
    <xf numFmtId="0" fontId="7" fillId="0" borderId="3">
      <alignment horizontal="center" vertical="center"/>
    </xf>
    <xf numFmtId="4" fontId="8" fillId="4" borderId="14">
      <alignment horizontal="right" vertical="top" shrinkToFit="1"/>
    </xf>
    <xf numFmtId="4" fontId="8" fillId="5" borderId="15">
      <alignment horizontal="right" vertical="top" shrinkToFit="1"/>
    </xf>
    <xf numFmtId="4" fontId="5" fillId="0" borderId="15">
      <alignment horizontal="right" vertical="top" shrinkToFit="1"/>
    </xf>
    <xf numFmtId="0" fontId="7" fillId="0" borderId="3">
      <alignment horizontal="center" vertical="center" wrapText="1"/>
    </xf>
    <xf numFmtId="49" fontId="8" fillId="0" borderId="16">
      <alignment horizontal="center" vertical="center" wrapText="1"/>
    </xf>
    <xf numFmtId="0" fontId="8" fillId="4" borderId="17">
      <alignment horizontal="left" vertical="top" wrapText="1"/>
    </xf>
    <xf numFmtId="0" fontId="8" fillId="5" borderId="18">
      <alignment horizontal="left" vertical="top" wrapText="1"/>
    </xf>
    <xf numFmtId="0" fontId="5" fillId="0" borderId="18">
      <alignment horizontal="left" vertical="top" wrapText="1"/>
    </xf>
    <xf numFmtId="0" fontId="10" fillId="0" borderId="19">
      <alignment horizontal="left" wrapText="1" indent="2"/>
    </xf>
  </cellStyleXfs>
  <cellXfs count="80">
    <xf numFmtId="0" fontId="0" fillId="0" borderId="0" xfId="0"/>
    <xf numFmtId="0" fontId="1" fillId="0" borderId="0" xfId="0" applyFont="1" applyProtection="1"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 locked="0"/>
    </xf>
    <xf numFmtId="49" fontId="11" fillId="0" borderId="1" xfId="22" applyNumberFormat="1" applyFont="1" applyBorder="1" applyAlignment="1" applyProtection="1">
      <alignment horizontal="center" vertical="center" wrapText="1"/>
      <protection locked="0"/>
    </xf>
    <xf numFmtId="49" fontId="11" fillId="0" borderId="1" xfId="37" applyNumberFormat="1" applyFont="1" applyBorder="1" applyAlignment="1" applyProtection="1">
      <alignment horizontal="center" vertical="center" wrapText="1"/>
      <protection locked="0"/>
    </xf>
    <xf numFmtId="0" fontId="11" fillId="4" borderId="1" xfId="23" applyNumberFormat="1" applyFont="1" applyBorder="1" applyAlignment="1" applyProtection="1">
      <alignment horizontal="left" vertical="top" wrapText="1"/>
      <protection locked="0"/>
    </xf>
    <xf numFmtId="4" fontId="11" fillId="4" borderId="1" xfId="33" applyNumberFormat="1" applyFont="1" applyBorder="1" applyAlignment="1" applyProtection="1">
      <alignment horizontal="right" vertical="top" wrapText="1" shrinkToFit="1"/>
      <protection locked="0"/>
    </xf>
    <xf numFmtId="0" fontId="11" fillId="5" borderId="1" xfId="24" applyNumberFormat="1" applyFont="1" applyBorder="1" applyAlignment="1" applyProtection="1">
      <alignment horizontal="left" vertical="top" wrapText="1"/>
      <protection locked="0"/>
    </xf>
    <xf numFmtId="4" fontId="11" fillId="5" borderId="1" xfId="34" applyNumberFormat="1" applyFont="1" applyBorder="1" applyAlignment="1" applyProtection="1">
      <alignment horizontal="right" vertical="top" wrapText="1" shrinkToFit="1"/>
      <protection locked="0"/>
    </xf>
    <xf numFmtId="0" fontId="12" fillId="0" borderId="1" xfId="25" quotePrefix="1" applyNumberFormat="1" applyFont="1" applyBorder="1" applyAlignment="1" applyProtection="1">
      <alignment horizontal="left" vertical="top" wrapText="1"/>
      <protection locked="0"/>
    </xf>
    <xf numFmtId="9" fontId="12" fillId="0" borderId="1" xfId="25" applyNumberFormat="1" applyFont="1" applyBorder="1" applyAlignment="1" applyProtection="1">
      <alignment horizontal="left" vertical="top" wrapText="1"/>
      <protection locked="0"/>
    </xf>
    <xf numFmtId="4" fontId="12" fillId="0" borderId="1" xfId="35" applyNumberFormat="1" applyFont="1" applyBorder="1" applyAlignment="1" applyProtection="1">
      <alignment horizontal="right" vertical="top" wrapText="1" shrinkToFit="1"/>
      <protection locked="0"/>
    </xf>
    <xf numFmtId="4" fontId="12" fillId="0" borderId="1" xfId="40" applyNumberFormat="1" applyFont="1" applyBorder="1" applyAlignment="1" applyProtection="1">
      <alignment horizontal="right" vertical="top" wrapText="1"/>
      <protection locked="0"/>
    </xf>
    <xf numFmtId="3" fontId="12" fillId="0" borderId="1" xfId="40" applyNumberFormat="1" applyFont="1" applyBorder="1" applyAlignment="1" applyProtection="1">
      <alignment horizontal="right" vertical="top" wrapText="1"/>
      <protection locked="0"/>
    </xf>
    <xf numFmtId="0" fontId="12" fillId="0" borderId="1" xfId="25" applyNumberFormat="1" applyFont="1" applyBorder="1" applyAlignment="1" applyProtection="1">
      <alignment horizontal="left" vertical="top" wrapText="1"/>
      <protection locked="0"/>
    </xf>
    <xf numFmtId="0" fontId="11" fillId="6" borderId="1" xfId="24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4" fontId="13" fillId="0" borderId="1" xfId="35" applyNumberFormat="1" applyFont="1" applyBorder="1" applyAlignment="1" applyProtection="1">
      <alignment horizontal="right" vertical="top" wrapText="1" shrinkToFit="1"/>
      <protection locked="0"/>
    </xf>
    <xf numFmtId="4" fontId="1" fillId="0" borderId="1" xfId="35" applyNumberFormat="1" applyFont="1" applyBorder="1" applyAlignment="1" applyProtection="1">
      <alignment horizontal="right" vertical="top" wrapText="1" shrinkToFit="1"/>
      <protection locked="0"/>
    </xf>
    <xf numFmtId="49" fontId="11" fillId="0" borderId="20" xfId="31" applyNumberFormat="1" applyFont="1" applyBorder="1" applyAlignment="1" applyProtection="1">
      <alignment horizontal="center" vertical="center" wrapText="1"/>
      <protection locked="0"/>
    </xf>
    <xf numFmtId="49" fontId="11" fillId="4" borderId="1" xfId="28" applyNumberFormat="1" applyFont="1" applyBorder="1" applyAlignment="1" applyProtection="1">
      <alignment horizontal="center" vertical="top" wrapText="1" shrinkToFit="1"/>
      <protection locked="0"/>
    </xf>
    <xf numFmtId="49" fontId="11" fillId="5" borderId="1" xfId="29" applyNumberFormat="1" applyFont="1" applyBorder="1" applyAlignment="1" applyProtection="1">
      <alignment horizontal="center" vertical="top" wrapText="1" shrinkToFit="1"/>
      <protection locked="0"/>
    </xf>
    <xf numFmtId="49" fontId="12" fillId="0" borderId="1" xfId="30" applyNumberFormat="1" applyFont="1" applyBorder="1" applyAlignment="1" applyProtection="1">
      <alignment horizontal="center" vertical="top" wrapText="1" shrinkToFit="1"/>
      <protection locked="0"/>
    </xf>
    <xf numFmtId="4" fontId="1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1" xfId="0" applyFont="1" applyBorder="1" applyAlignment="1">
      <alignment horizontal="left" vertical="center" wrapText="1"/>
    </xf>
    <xf numFmtId="0" fontId="12" fillId="0" borderId="1" xfId="41" applyNumberFormat="1" applyFont="1" applyBorder="1" applyAlignment="1" applyProtection="1">
      <alignment wrapText="1"/>
    </xf>
    <xf numFmtId="0" fontId="1" fillId="0" borderId="1" xfId="25" quotePrefix="1" applyNumberFormat="1" applyFont="1" applyBorder="1" applyAlignment="1" applyProtection="1">
      <alignment horizontal="left" vertical="top" wrapText="1"/>
      <protection locked="0"/>
    </xf>
    <xf numFmtId="9" fontId="1" fillId="0" borderId="1" xfId="25" applyNumberFormat="1" applyFont="1" applyBorder="1" applyAlignment="1" applyProtection="1">
      <alignment horizontal="left" vertical="top" wrapText="1"/>
      <protection locked="0"/>
    </xf>
    <xf numFmtId="49" fontId="1" fillId="0" borderId="1" xfId="30" applyNumberFormat="1" applyFont="1" applyBorder="1" applyAlignment="1" applyProtection="1">
      <alignment horizontal="center" vertical="top" wrapText="1" shrinkToFit="1"/>
      <protection locked="0"/>
    </xf>
    <xf numFmtId="0" fontId="1" fillId="0" borderId="1" xfId="25" applyNumberFormat="1" applyFont="1" applyBorder="1" applyAlignment="1" applyProtection="1">
      <alignment horizontal="left" vertical="top" wrapText="1"/>
      <protection locked="0"/>
    </xf>
    <xf numFmtId="0" fontId="14" fillId="5" borderId="1" xfId="24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justify" vertical="center" wrapText="1"/>
    </xf>
    <xf numFmtId="0" fontId="3" fillId="4" borderId="1" xfId="23" applyNumberFormat="1" applyFont="1" applyBorder="1" applyAlignment="1" applyProtection="1">
      <alignment horizontal="left" vertical="top" wrapText="1"/>
      <protection locked="0"/>
    </xf>
    <xf numFmtId="0" fontId="12" fillId="0" borderId="1" xfId="40" applyNumberFormat="1" applyFont="1" applyBorder="1" applyAlignment="1" applyProtection="1">
      <alignment horizontal="right" vertical="top" wrapText="1"/>
      <protection locked="0"/>
    </xf>
    <xf numFmtId="49" fontId="1" fillId="6" borderId="1" xfId="30" applyNumberFormat="1" applyFont="1" applyFill="1" applyBorder="1" applyAlignment="1" applyProtection="1">
      <alignment horizontal="center" vertical="top" wrapText="1" shrinkToFit="1"/>
      <protection locked="0"/>
    </xf>
    <xf numFmtId="49" fontId="3" fillId="5" borderId="1" xfId="29" applyNumberFormat="1" applyFont="1" applyBorder="1" applyAlignment="1" applyProtection="1">
      <alignment horizontal="center" vertical="top" wrapText="1" shrinkToFit="1"/>
      <protection locked="0"/>
    </xf>
    <xf numFmtId="49" fontId="3" fillId="4" borderId="1" xfId="28" applyNumberFormat="1" applyFont="1" applyBorder="1" applyAlignment="1" applyProtection="1">
      <alignment horizontal="center" vertical="top" wrapText="1" shrinkToFit="1"/>
      <protection locked="0"/>
    </xf>
    <xf numFmtId="0" fontId="1" fillId="6" borderId="0" xfId="0" applyFont="1" applyFill="1" applyProtection="1">
      <protection locked="0"/>
    </xf>
    <xf numFmtId="4" fontId="11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2" fillId="6" borderId="1" xfId="24" applyNumberFormat="1" applyFont="1" applyFill="1" applyBorder="1" applyAlignment="1" applyProtection="1">
      <alignment horizontal="left" vertical="top" wrapText="1"/>
      <protection locked="0"/>
    </xf>
    <xf numFmtId="49" fontId="12" fillId="6" borderId="1" xfId="29" applyNumberFormat="1" applyFont="1" applyFill="1" applyBorder="1" applyAlignment="1" applyProtection="1">
      <alignment horizontal="center" vertical="top" wrapText="1" shrinkToFit="1"/>
      <protection locked="0"/>
    </xf>
    <xf numFmtId="49" fontId="1" fillId="6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0" xfId="0" applyFont="1" applyProtection="1">
      <protection locked="0"/>
    </xf>
    <xf numFmtId="4" fontId="1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5" fillId="5" borderId="1" xfId="34" applyNumberFormat="1" applyFont="1" applyBorder="1" applyAlignment="1" applyProtection="1">
      <alignment horizontal="right" vertical="top" wrapText="1" shrinkToFit="1"/>
      <protection locked="0"/>
    </xf>
    <xf numFmtId="4" fontId="3" fillId="5" borderId="1" xfId="34" applyNumberFormat="1" applyFont="1" applyBorder="1" applyAlignment="1" applyProtection="1">
      <alignment horizontal="right" vertical="top" wrapText="1" shrinkToFit="1"/>
      <protection locked="0"/>
    </xf>
    <xf numFmtId="49" fontId="12" fillId="5" borderId="1" xfId="29" applyNumberFormat="1" applyFont="1" applyBorder="1" applyAlignment="1" applyProtection="1">
      <alignment horizontal="center" vertical="top" wrapText="1" shrinkToFit="1"/>
      <protection locked="0"/>
    </xf>
    <xf numFmtId="0" fontId="12" fillId="5" borderId="1" xfId="24" applyNumberFormat="1" applyFont="1" applyBorder="1" applyAlignment="1" applyProtection="1">
      <alignment horizontal="left" vertical="top" wrapText="1"/>
      <protection locked="0"/>
    </xf>
    <xf numFmtId="4" fontId="3" fillId="4" borderId="1" xfId="33" applyNumberFormat="1" applyFont="1" applyBorder="1" applyAlignment="1" applyProtection="1">
      <alignment horizontal="right" vertical="top" wrapText="1" shrinkToFit="1"/>
      <protection locked="0"/>
    </xf>
    <xf numFmtId="0" fontId="1" fillId="6" borderId="1" xfId="25" applyNumberFormat="1" applyFont="1" applyFill="1" applyBorder="1" applyAlignment="1" applyProtection="1">
      <alignment horizontal="left" vertical="top" wrapText="1"/>
      <protection locked="0"/>
    </xf>
    <xf numFmtId="0" fontId="1" fillId="0" borderId="1" xfId="41" applyNumberFormat="1" applyFont="1" applyBorder="1" applyAlignment="1" applyProtection="1">
      <alignment vertical="top" wrapText="1"/>
    </xf>
    <xf numFmtId="4" fontId="13" fillId="0" borderId="1" xfId="40" applyNumberFormat="1" applyFont="1" applyBorder="1" applyAlignment="1" applyProtection="1">
      <alignment horizontal="right" vertical="top" wrapText="1"/>
      <protection locked="0"/>
    </xf>
    <xf numFmtId="4" fontId="13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3" fillId="5" borderId="1" xfId="24" applyNumberFormat="1" applyFont="1" applyBorder="1" applyAlignment="1" applyProtection="1">
      <alignment horizontal="left" vertical="top" wrapText="1"/>
      <protection locked="0"/>
    </xf>
    <xf numFmtId="164" fontId="1" fillId="0" borderId="1" xfId="25" applyNumberFormat="1" applyFont="1" applyBorder="1" applyAlignment="1" applyProtection="1">
      <alignment horizontal="left" vertical="top" wrapText="1"/>
      <protection locked="0"/>
    </xf>
    <xf numFmtId="4" fontId="1" fillId="0" borderId="1" xfId="40" applyNumberFormat="1" applyFont="1" applyBorder="1" applyAlignment="1" applyProtection="1">
      <alignment horizontal="right" vertical="top" wrapText="1"/>
      <protection locked="0"/>
    </xf>
    <xf numFmtId="3" fontId="1" fillId="0" borderId="1" xfId="40" applyNumberFormat="1" applyFont="1" applyBorder="1" applyAlignment="1" applyProtection="1">
      <alignment horizontal="right" vertical="top" wrapText="1"/>
      <protection locked="0"/>
    </xf>
    <xf numFmtId="49" fontId="3" fillId="0" borderId="1" xfId="22" applyNumberFormat="1" applyFont="1" applyBorder="1" applyAlignment="1" applyProtection="1">
      <alignment horizontal="center" vertical="center" wrapText="1"/>
      <protection locked="0"/>
    </xf>
    <xf numFmtId="9" fontId="1" fillId="0" borderId="0" xfId="0" applyNumberFormat="1" applyFont="1" applyAlignment="1" applyProtection="1">
      <alignment horizontal="left" vertical="top"/>
      <protection locked="0"/>
    </xf>
    <xf numFmtId="4" fontId="3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3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3" fillId="6" borderId="1" xfId="33" applyNumberFormat="1" applyFont="1" applyFill="1" applyBorder="1" applyAlignment="1" applyProtection="1">
      <alignment horizontal="right" vertical="top" wrapText="1" shrinkToFit="1"/>
      <protection locked="0"/>
    </xf>
    <xf numFmtId="4" fontId="1" fillId="5" borderId="1" xfId="34" applyNumberFormat="1" applyFont="1" applyBorder="1" applyAlignment="1" applyProtection="1">
      <alignment horizontal="right" vertical="top" wrapText="1" shrinkToFit="1"/>
      <protection locked="0"/>
    </xf>
    <xf numFmtId="49" fontId="1" fillId="5" borderId="1" xfId="29" applyNumberFormat="1" applyFont="1" applyBorder="1" applyAlignment="1" applyProtection="1">
      <alignment horizontal="center" vertical="top" wrapText="1" shrinkToFit="1"/>
      <protection locked="0"/>
    </xf>
    <xf numFmtId="49" fontId="1" fillId="0" borderId="0" xfId="0" applyNumberFormat="1" applyFont="1" applyProtection="1">
      <protection locked="0"/>
    </xf>
    <xf numFmtId="4" fontId="15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49" fontId="11" fillId="0" borderId="25" xfId="0" applyNumberFormat="1" applyFont="1" applyFill="1" applyBorder="1" applyAlignment="1" applyProtection="1">
      <alignment horizontal="center" vertical="center" wrapText="1"/>
    </xf>
    <xf numFmtId="49" fontId="11" fillId="0" borderId="26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horizontal="right" vertical="top" wrapText="1"/>
    </xf>
    <xf numFmtId="0" fontId="12" fillId="0" borderId="0" xfId="0" applyNumberFormat="1" applyFont="1" applyFill="1" applyBorder="1" applyAlignment="1" applyProtection="1">
      <alignment horizontal="right" vertical="top" wrapText="1"/>
    </xf>
  </cellXfs>
  <cellStyles count="42">
    <cellStyle name="br" xfId="1" xr:uid="{00000000-0005-0000-0000-000000000000}"/>
    <cellStyle name="col" xfId="2" xr:uid="{00000000-0005-0000-0000-000001000000}"/>
    <cellStyle name="st39" xfId="3" xr:uid="{00000000-0005-0000-0000-000002000000}"/>
    <cellStyle name="style0" xfId="4" xr:uid="{00000000-0005-0000-0000-000003000000}"/>
    <cellStyle name="td" xfId="5" xr:uid="{00000000-0005-0000-0000-000004000000}"/>
    <cellStyle name="tr" xfId="6" xr:uid="{00000000-0005-0000-0000-000005000000}"/>
    <cellStyle name="xl21" xfId="7" xr:uid="{00000000-0005-0000-0000-000006000000}"/>
    <cellStyle name="xl22" xfId="8" xr:uid="{00000000-0005-0000-0000-000007000000}"/>
    <cellStyle name="xl23" xfId="9" xr:uid="{00000000-0005-0000-0000-000008000000}"/>
    <cellStyle name="xl24" xfId="10" xr:uid="{00000000-0005-0000-0000-000009000000}"/>
    <cellStyle name="xl25" xfId="11" xr:uid="{00000000-0005-0000-0000-00000A000000}"/>
    <cellStyle name="xl26" xfId="12" xr:uid="{00000000-0005-0000-0000-00000B000000}"/>
    <cellStyle name="xl27" xfId="13" xr:uid="{00000000-0005-0000-0000-00000C000000}"/>
    <cellStyle name="xl28" xfId="14" xr:uid="{00000000-0005-0000-0000-00000D000000}"/>
    <cellStyle name="xl29" xfId="15" xr:uid="{00000000-0005-0000-0000-00000E000000}"/>
    <cellStyle name="xl30" xfId="16" xr:uid="{00000000-0005-0000-0000-00000F000000}"/>
    <cellStyle name="xl31" xfId="17" xr:uid="{00000000-0005-0000-0000-000010000000}"/>
    <cellStyle name="xl32" xfId="18" xr:uid="{00000000-0005-0000-0000-000011000000}"/>
    <cellStyle name="xl33" xfId="19" xr:uid="{00000000-0005-0000-0000-000012000000}"/>
    <cellStyle name="xl34" xfId="20" xr:uid="{00000000-0005-0000-0000-000013000000}"/>
    <cellStyle name="xl35" xfId="21" xr:uid="{00000000-0005-0000-0000-000014000000}"/>
    <cellStyle name="xl36" xfId="22" xr:uid="{00000000-0005-0000-0000-000015000000}"/>
    <cellStyle name="xl37" xfId="23" xr:uid="{00000000-0005-0000-0000-000016000000}"/>
    <cellStyle name="xl38" xfId="24" xr:uid="{00000000-0005-0000-0000-000017000000}"/>
    <cellStyle name="xl39" xfId="25" xr:uid="{00000000-0005-0000-0000-000018000000}"/>
    <cellStyle name="xl40" xfId="26" xr:uid="{00000000-0005-0000-0000-000019000000}"/>
    <cellStyle name="xl41" xfId="27" xr:uid="{00000000-0005-0000-0000-00001A000000}"/>
    <cellStyle name="xl42" xfId="28" xr:uid="{00000000-0005-0000-0000-00001B000000}"/>
    <cellStyle name="xl43" xfId="29" xr:uid="{00000000-0005-0000-0000-00001C000000}"/>
    <cellStyle name="xl44" xfId="30" xr:uid="{00000000-0005-0000-0000-00001D000000}"/>
    <cellStyle name="xl45" xfId="31" xr:uid="{00000000-0005-0000-0000-00001E000000}"/>
    <cellStyle name="xl46" xfId="32" xr:uid="{00000000-0005-0000-0000-00001F000000}"/>
    <cellStyle name="xl47" xfId="33" xr:uid="{00000000-0005-0000-0000-000020000000}"/>
    <cellStyle name="xl48" xfId="34" xr:uid="{00000000-0005-0000-0000-000021000000}"/>
    <cellStyle name="xl49" xfId="35" xr:uid="{00000000-0005-0000-0000-000022000000}"/>
    <cellStyle name="xl50" xfId="36" xr:uid="{00000000-0005-0000-0000-000023000000}"/>
    <cellStyle name="xl51" xfId="37" xr:uid="{00000000-0005-0000-0000-000024000000}"/>
    <cellStyle name="xl52" xfId="38" xr:uid="{00000000-0005-0000-0000-000025000000}"/>
    <cellStyle name="xl53" xfId="39" xr:uid="{00000000-0005-0000-0000-000026000000}"/>
    <cellStyle name="xl54" xfId="40" xr:uid="{00000000-0005-0000-0000-000027000000}"/>
    <cellStyle name="xl82" xfId="41" xr:uid="{00000000-0005-0000-0000-00002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9"/>
  <sheetViews>
    <sheetView tabSelected="1" view="pageBreakPreview" topLeftCell="C1" zoomScale="75" zoomScaleNormal="62" zoomScaleSheetLayoutView="75" workbookViewId="0">
      <pane xSplit="9" ySplit="6" topLeftCell="L7" activePane="bottomRight" state="frozen"/>
      <selection activeCell="C1" sqref="C1"/>
      <selection pane="topRight" activeCell="L1" sqref="L1"/>
      <selection pane="bottomLeft" activeCell="C7" sqref="C7"/>
      <selection pane="bottomRight" sqref="A1:V1"/>
    </sheetView>
  </sheetViews>
  <sheetFormatPr defaultRowHeight="15.75" x14ac:dyDescent="0.25"/>
  <cols>
    <col min="1" max="1" width="26.85546875" style="1" customWidth="1"/>
    <col min="2" max="2" width="34.42578125" style="1" customWidth="1"/>
    <col min="3" max="3" width="11.140625" style="1" customWidth="1"/>
    <col min="4" max="4" width="5.5703125" style="1" customWidth="1"/>
    <col min="5" max="5" width="6.7109375" style="1" customWidth="1"/>
    <col min="6" max="6" width="5.42578125" style="1" customWidth="1"/>
    <col min="7" max="7" width="5" style="1" customWidth="1"/>
    <col min="8" max="8" width="6" style="1" customWidth="1"/>
    <col min="9" max="9" width="6.140625" style="1" customWidth="1"/>
    <col min="10" max="10" width="5.42578125" style="1" customWidth="1"/>
    <col min="11" max="11" width="67.42578125" style="1" customWidth="1"/>
    <col min="12" max="12" width="24.5703125" style="1" customWidth="1"/>
    <col min="13" max="13" width="11.28515625" style="1" customWidth="1"/>
    <col min="14" max="14" width="11.42578125" style="1" customWidth="1"/>
    <col min="15" max="15" width="9.7109375" style="1" customWidth="1"/>
    <col min="16" max="16" width="10.42578125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1" width="25.7109375" style="1" bestFit="1" customWidth="1"/>
    <col min="22" max="22" width="28.28515625" style="1" customWidth="1"/>
    <col min="23" max="16384" width="9.140625" style="1"/>
  </cols>
  <sheetData>
    <row r="1" spans="1:22" ht="45.75" customHeight="1" x14ac:dyDescent="0.25">
      <c r="A1" s="76" t="s">
        <v>199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8.7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5.7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50.25" customHeight="1" x14ac:dyDescent="0.25">
      <c r="A4" s="66" t="s">
        <v>0</v>
      </c>
      <c r="B4" s="66" t="s">
        <v>1</v>
      </c>
      <c r="C4" s="68" t="s">
        <v>2</v>
      </c>
      <c r="D4" s="69"/>
      <c r="E4" s="69"/>
      <c r="F4" s="69"/>
      <c r="G4" s="69"/>
      <c r="H4" s="69"/>
      <c r="I4" s="69"/>
      <c r="J4" s="70"/>
      <c r="K4" s="71" t="s">
        <v>3</v>
      </c>
      <c r="L4" s="73" t="s">
        <v>144</v>
      </c>
      <c r="M4" s="74" t="s">
        <v>106</v>
      </c>
      <c r="N4" s="74"/>
      <c r="O4" s="74"/>
      <c r="P4" s="74"/>
      <c r="Q4" s="75" t="s">
        <v>188</v>
      </c>
      <c r="R4" s="73" t="s">
        <v>204</v>
      </c>
      <c r="S4" s="75" t="s">
        <v>4</v>
      </c>
      <c r="T4" s="74" t="s">
        <v>5</v>
      </c>
      <c r="U4" s="74"/>
      <c r="V4" s="74"/>
    </row>
    <row r="5" spans="1:22" ht="15.75" customHeight="1" x14ac:dyDescent="0.25">
      <c r="A5" s="67"/>
      <c r="B5" s="67"/>
      <c r="C5" s="66" t="s">
        <v>143</v>
      </c>
      <c r="D5" s="68" t="s">
        <v>6</v>
      </c>
      <c r="E5" s="69"/>
      <c r="F5" s="69"/>
      <c r="G5" s="69"/>
      <c r="H5" s="70"/>
      <c r="I5" s="68" t="s">
        <v>7</v>
      </c>
      <c r="J5" s="70"/>
      <c r="K5" s="72"/>
      <c r="L5" s="73"/>
      <c r="M5" s="74"/>
      <c r="N5" s="74"/>
      <c r="O5" s="74"/>
      <c r="P5" s="74"/>
      <c r="Q5" s="75"/>
      <c r="R5" s="73"/>
      <c r="S5" s="75"/>
      <c r="T5" s="74"/>
      <c r="U5" s="74"/>
      <c r="V5" s="74"/>
    </row>
    <row r="6" spans="1:22" ht="222.75" customHeight="1" x14ac:dyDescent="0.25">
      <c r="A6" s="67"/>
      <c r="B6" s="67"/>
      <c r="C6" s="67"/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19" t="s">
        <v>14</v>
      </c>
      <c r="K6" s="72"/>
      <c r="L6" s="73"/>
      <c r="M6" s="2" t="s">
        <v>239</v>
      </c>
      <c r="N6" s="2" t="s">
        <v>240</v>
      </c>
      <c r="O6" s="2" t="s">
        <v>107</v>
      </c>
      <c r="P6" s="2" t="s">
        <v>108</v>
      </c>
      <c r="Q6" s="75"/>
      <c r="R6" s="73"/>
      <c r="S6" s="75"/>
      <c r="T6" s="2" t="s">
        <v>201</v>
      </c>
      <c r="U6" s="2" t="s">
        <v>202</v>
      </c>
      <c r="V6" s="2" t="s">
        <v>203</v>
      </c>
    </row>
    <row r="7" spans="1:22" ht="20.25" customHeight="1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57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51.75" customHeight="1" x14ac:dyDescent="0.25">
      <c r="A8" s="5" t="s">
        <v>39</v>
      </c>
      <c r="B8" s="5"/>
      <c r="C8" s="20"/>
      <c r="D8" s="20"/>
      <c r="E8" s="20"/>
      <c r="F8" s="20"/>
      <c r="G8" s="20"/>
      <c r="H8" s="20"/>
      <c r="I8" s="20"/>
      <c r="J8" s="20"/>
      <c r="K8" s="5"/>
      <c r="L8" s="5"/>
      <c r="M8" s="5"/>
      <c r="N8" s="5"/>
      <c r="O8" s="5"/>
      <c r="P8" s="5"/>
      <c r="Q8" s="48">
        <f>Q9+Q14+Q19+Q23+Q28+Q36+Q42+Q45+Q48+Q71</f>
        <v>45354809</v>
      </c>
      <c r="R8" s="61">
        <f>R9+R14+R19+R23+R28+R36+R42+R45+R48+R71</f>
        <v>39084812.980000004</v>
      </c>
      <c r="S8" s="48">
        <f>S9+S14+S19+S23+S28+S36+S42+S45+S48</f>
        <v>47832131.570000008</v>
      </c>
      <c r="T8" s="6">
        <f>T9+T14+T19+T23+T28+T36+T42+T45+T48+T71</f>
        <v>50261222</v>
      </c>
      <c r="U8" s="6">
        <f>U9+U14+U19+U23+U28+U36+U42+U45+U48+U71</f>
        <v>52975712</v>
      </c>
      <c r="V8" s="6">
        <f>V9+V14+V19+V23+V28+V36+V42+V45+V48+V71</f>
        <v>56121660</v>
      </c>
    </row>
    <row r="9" spans="1:22" ht="44.25" customHeight="1" x14ac:dyDescent="0.25">
      <c r="A9" s="7" t="s">
        <v>86</v>
      </c>
      <c r="B9" s="7" t="s">
        <v>40</v>
      </c>
      <c r="C9" s="21"/>
      <c r="D9" s="21"/>
      <c r="E9" s="21"/>
      <c r="F9" s="21"/>
      <c r="G9" s="21"/>
      <c r="H9" s="21"/>
      <c r="I9" s="21"/>
      <c r="J9" s="21"/>
      <c r="K9" s="7"/>
      <c r="L9" s="7"/>
      <c r="M9" s="7"/>
      <c r="N9" s="7"/>
      <c r="O9" s="7"/>
      <c r="P9" s="7"/>
      <c r="Q9" s="45">
        <f t="shared" ref="Q9:V9" si="0">SUM(Q10:Q13)</f>
        <v>33904200</v>
      </c>
      <c r="R9" s="45">
        <f t="shared" si="0"/>
        <v>28944037.780000001</v>
      </c>
      <c r="S9" s="45">
        <f t="shared" si="0"/>
        <v>36032000</v>
      </c>
      <c r="T9" s="8">
        <f t="shared" si="0"/>
        <v>39847665</v>
      </c>
      <c r="U9" s="8">
        <f t="shared" si="0"/>
        <v>42519895</v>
      </c>
      <c r="V9" s="8">
        <f t="shared" si="0"/>
        <v>45585100</v>
      </c>
    </row>
    <row r="10" spans="1:22" ht="83.25" customHeight="1" x14ac:dyDescent="0.25">
      <c r="A10" s="14"/>
      <c r="B10" s="14"/>
      <c r="C10" s="22" t="s">
        <v>41</v>
      </c>
      <c r="D10" s="22" t="s">
        <v>15</v>
      </c>
      <c r="E10" s="22" t="s">
        <v>42</v>
      </c>
      <c r="F10" s="22" t="s">
        <v>43</v>
      </c>
      <c r="G10" s="22" t="s">
        <v>48</v>
      </c>
      <c r="H10" s="22" t="s">
        <v>42</v>
      </c>
      <c r="I10" s="22" t="s">
        <v>44</v>
      </c>
      <c r="J10" s="22" t="s">
        <v>163</v>
      </c>
      <c r="K10" s="14" t="s">
        <v>88</v>
      </c>
      <c r="L10" s="9" t="s">
        <v>46</v>
      </c>
      <c r="M10" s="10">
        <v>0.55000000000000004</v>
      </c>
      <c r="N10" s="10">
        <v>0.55000000000000004</v>
      </c>
      <c r="O10" s="10">
        <v>0.55000000000000004</v>
      </c>
      <c r="P10" s="10">
        <v>0.55000000000000004</v>
      </c>
      <c r="Q10" s="18">
        <v>33327900</v>
      </c>
      <c r="R10" s="18">
        <v>28952541.73</v>
      </c>
      <c r="S10" s="18">
        <v>36018018.729999997</v>
      </c>
      <c r="T10" s="11">
        <v>39606665</v>
      </c>
      <c r="U10" s="11">
        <v>42271895</v>
      </c>
      <c r="V10" s="12">
        <v>45331100</v>
      </c>
    </row>
    <row r="11" spans="1:22" ht="81.75" customHeight="1" x14ac:dyDescent="0.25">
      <c r="A11" s="14"/>
      <c r="B11" s="14"/>
      <c r="C11" s="22" t="s">
        <v>41</v>
      </c>
      <c r="D11" s="22" t="s">
        <v>15</v>
      </c>
      <c r="E11" s="22" t="s">
        <v>42</v>
      </c>
      <c r="F11" s="22" t="s">
        <v>43</v>
      </c>
      <c r="G11" s="22" t="s">
        <v>47</v>
      </c>
      <c r="H11" s="22" t="s">
        <v>42</v>
      </c>
      <c r="I11" s="22" t="s">
        <v>44</v>
      </c>
      <c r="J11" s="22" t="s">
        <v>45</v>
      </c>
      <c r="K11" s="14" t="s">
        <v>49</v>
      </c>
      <c r="L11" s="9" t="s">
        <v>46</v>
      </c>
      <c r="M11" s="10">
        <v>0.55000000000000004</v>
      </c>
      <c r="N11" s="10">
        <v>0.55000000000000004</v>
      </c>
      <c r="O11" s="10">
        <v>0.55000000000000004</v>
      </c>
      <c r="P11" s="10">
        <v>0.55000000000000004</v>
      </c>
      <c r="Q11" s="18">
        <v>135600</v>
      </c>
      <c r="R11" s="18">
        <v>-128221.15</v>
      </c>
      <c r="S11" s="18">
        <v>-120400</v>
      </c>
      <c r="T11" s="11">
        <v>90500</v>
      </c>
      <c r="U11" s="11">
        <v>92300</v>
      </c>
      <c r="V11" s="12">
        <v>95000</v>
      </c>
    </row>
    <row r="12" spans="1:22" ht="44.25" customHeight="1" x14ac:dyDescent="0.25">
      <c r="A12" s="14"/>
      <c r="B12" s="14"/>
      <c r="C12" s="22" t="s">
        <v>41</v>
      </c>
      <c r="D12" s="22" t="s">
        <v>15</v>
      </c>
      <c r="E12" s="22" t="s">
        <v>42</v>
      </c>
      <c r="F12" s="22" t="s">
        <v>43</v>
      </c>
      <c r="G12" s="22" t="s">
        <v>50</v>
      </c>
      <c r="H12" s="22" t="s">
        <v>42</v>
      </c>
      <c r="I12" s="22" t="s">
        <v>44</v>
      </c>
      <c r="J12" s="22" t="s">
        <v>45</v>
      </c>
      <c r="K12" s="14" t="s">
        <v>51</v>
      </c>
      <c r="L12" s="9" t="s">
        <v>46</v>
      </c>
      <c r="M12" s="10">
        <v>0.55000000000000004</v>
      </c>
      <c r="N12" s="10">
        <v>0.55000000000000004</v>
      </c>
      <c r="O12" s="10">
        <v>0.55000000000000004</v>
      </c>
      <c r="P12" s="10">
        <v>0.55000000000000004</v>
      </c>
      <c r="Q12" s="18">
        <v>237300</v>
      </c>
      <c r="R12" s="18">
        <v>105464.95</v>
      </c>
      <c r="S12" s="18">
        <v>117329.02</v>
      </c>
      <c r="T12" s="11">
        <v>132500</v>
      </c>
      <c r="U12" s="11">
        <v>136700</v>
      </c>
      <c r="V12" s="12">
        <v>140000</v>
      </c>
    </row>
    <row r="13" spans="1:22" ht="80.25" customHeight="1" x14ac:dyDescent="0.25">
      <c r="A13" s="14"/>
      <c r="B13" s="14"/>
      <c r="C13" s="22" t="s">
        <v>41</v>
      </c>
      <c r="D13" s="22" t="s">
        <v>15</v>
      </c>
      <c r="E13" s="22" t="s">
        <v>42</v>
      </c>
      <c r="F13" s="22" t="s">
        <v>43</v>
      </c>
      <c r="G13" s="22" t="s">
        <v>52</v>
      </c>
      <c r="H13" s="22" t="s">
        <v>42</v>
      </c>
      <c r="I13" s="22" t="s">
        <v>44</v>
      </c>
      <c r="J13" s="22" t="s">
        <v>45</v>
      </c>
      <c r="K13" s="14" t="s">
        <v>89</v>
      </c>
      <c r="L13" s="9" t="s">
        <v>46</v>
      </c>
      <c r="M13" s="10">
        <v>0.42</v>
      </c>
      <c r="N13" s="10">
        <v>0.42</v>
      </c>
      <c r="O13" s="10">
        <v>0.42</v>
      </c>
      <c r="P13" s="10">
        <v>0.42</v>
      </c>
      <c r="Q13" s="18">
        <v>203400</v>
      </c>
      <c r="R13" s="18">
        <v>14252.25</v>
      </c>
      <c r="S13" s="18">
        <v>17052.25</v>
      </c>
      <c r="T13" s="11">
        <v>18000</v>
      </c>
      <c r="U13" s="11">
        <v>19000</v>
      </c>
      <c r="V13" s="12">
        <v>19000</v>
      </c>
    </row>
    <row r="14" spans="1:22" ht="86.25" customHeight="1" x14ac:dyDescent="0.25">
      <c r="A14" s="7" t="s">
        <v>86</v>
      </c>
      <c r="B14" s="7" t="s">
        <v>53</v>
      </c>
      <c r="C14" s="21"/>
      <c r="D14" s="21"/>
      <c r="E14" s="21"/>
      <c r="F14" s="21"/>
      <c r="G14" s="21"/>
      <c r="H14" s="35"/>
      <c r="I14" s="35"/>
      <c r="J14" s="35"/>
      <c r="K14" s="53"/>
      <c r="L14" s="53"/>
      <c r="M14" s="53"/>
      <c r="N14" s="53"/>
      <c r="O14" s="53"/>
      <c r="P14" s="53"/>
      <c r="Q14" s="45">
        <f t="shared" ref="Q14:V14" si="1">SUM(Q15:Q18)</f>
        <v>7066205</v>
      </c>
      <c r="R14" s="45">
        <f t="shared" si="1"/>
        <v>5256699.9799999995</v>
      </c>
      <c r="S14" s="45">
        <f>S15+S16+S17+S18</f>
        <v>6434400.8099999996</v>
      </c>
      <c r="T14" s="45">
        <f t="shared" si="1"/>
        <v>7198690</v>
      </c>
      <c r="U14" s="45">
        <f t="shared" si="1"/>
        <v>7584820</v>
      </c>
      <c r="V14" s="45">
        <f t="shared" si="1"/>
        <v>7641843</v>
      </c>
    </row>
    <row r="15" spans="1:22" ht="54.75" customHeight="1" x14ac:dyDescent="0.25">
      <c r="A15" s="14"/>
      <c r="B15" s="14"/>
      <c r="C15" s="22" t="s">
        <v>54</v>
      </c>
      <c r="D15" s="22" t="s">
        <v>15</v>
      </c>
      <c r="E15" s="22" t="s">
        <v>55</v>
      </c>
      <c r="F15" s="22" t="s">
        <v>43</v>
      </c>
      <c r="G15" s="22" t="s">
        <v>179</v>
      </c>
      <c r="H15" s="28" t="s">
        <v>42</v>
      </c>
      <c r="I15" s="28" t="s">
        <v>44</v>
      </c>
      <c r="J15" s="28" t="s">
        <v>45</v>
      </c>
      <c r="K15" s="29" t="s">
        <v>102</v>
      </c>
      <c r="L15" s="26" t="s">
        <v>56</v>
      </c>
      <c r="M15" s="54">
        <v>1.882E-3</v>
      </c>
      <c r="N15" s="54">
        <v>1.882E-3</v>
      </c>
      <c r="O15" s="54">
        <v>1.882E-3</v>
      </c>
      <c r="P15" s="54">
        <v>1.882E-3</v>
      </c>
      <c r="Q15" s="18">
        <v>3237992</v>
      </c>
      <c r="R15" s="18">
        <v>2418954.17</v>
      </c>
      <c r="S15" s="18">
        <v>2910454.11</v>
      </c>
      <c r="T15" s="18">
        <v>3305383</v>
      </c>
      <c r="U15" s="18">
        <v>3486882</v>
      </c>
      <c r="V15" s="55">
        <v>3538031</v>
      </c>
    </row>
    <row r="16" spans="1:22" ht="67.5" customHeight="1" x14ac:dyDescent="0.25">
      <c r="A16" s="14"/>
      <c r="B16" s="14"/>
      <c r="C16" s="22" t="s">
        <v>54</v>
      </c>
      <c r="D16" s="22" t="s">
        <v>15</v>
      </c>
      <c r="E16" s="22" t="s">
        <v>55</v>
      </c>
      <c r="F16" s="22" t="s">
        <v>43</v>
      </c>
      <c r="G16" s="22" t="s">
        <v>180</v>
      </c>
      <c r="H16" s="28" t="s">
        <v>42</v>
      </c>
      <c r="I16" s="28" t="s">
        <v>44</v>
      </c>
      <c r="J16" s="28" t="s">
        <v>45</v>
      </c>
      <c r="K16" s="29" t="s">
        <v>103</v>
      </c>
      <c r="L16" s="26" t="s">
        <v>56</v>
      </c>
      <c r="M16" s="54">
        <v>1.882E-3</v>
      </c>
      <c r="N16" s="54">
        <v>1.854E-3</v>
      </c>
      <c r="O16" s="54">
        <v>1.882E-3</v>
      </c>
      <c r="P16" s="54">
        <v>1.882E-3</v>
      </c>
      <c r="Q16" s="18">
        <v>16686</v>
      </c>
      <c r="R16" s="18">
        <v>17009.47</v>
      </c>
      <c r="S16" s="18">
        <v>21009.47</v>
      </c>
      <c r="T16" s="18">
        <v>18831</v>
      </c>
      <c r="U16" s="18">
        <v>19673</v>
      </c>
      <c r="V16" s="18">
        <v>19764</v>
      </c>
    </row>
    <row r="17" spans="1:22" ht="55.5" customHeight="1" x14ac:dyDescent="0.25">
      <c r="A17" s="14"/>
      <c r="B17" s="14"/>
      <c r="C17" s="22" t="s">
        <v>54</v>
      </c>
      <c r="D17" s="22" t="s">
        <v>15</v>
      </c>
      <c r="E17" s="22" t="s">
        <v>55</v>
      </c>
      <c r="F17" s="22" t="s">
        <v>43</v>
      </c>
      <c r="G17" s="22" t="s">
        <v>181</v>
      </c>
      <c r="H17" s="28" t="s">
        <v>42</v>
      </c>
      <c r="I17" s="28" t="s">
        <v>44</v>
      </c>
      <c r="J17" s="28" t="s">
        <v>45</v>
      </c>
      <c r="K17" s="29" t="s">
        <v>104</v>
      </c>
      <c r="L17" s="26" t="s">
        <v>56</v>
      </c>
      <c r="M17" s="54">
        <v>1.882E-3</v>
      </c>
      <c r="N17" s="54">
        <v>1.854E-3</v>
      </c>
      <c r="O17" s="54">
        <v>1.854E-3</v>
      </c>
      <c r="P17" s="54">
        <v>1.854E-3</v>
      </c>
      <c r="Q17" s="18">
        <v>4229419</v>
      </c>
      <c r="R17" s="18">
        <v>3255069.96</v>
      </c>
      <c r="S17" s="18">
        <v>3957270.85</v>
      </c>
      <c r="T17" s="18">
        <v>4348043</v>
      </c>
      <c r="U17" s="18">
        <v>4574982</v>
      </c>
      <c r="V17" s="55">
        <v>4627210</v>
      </c>
    </row>
    <row r="18" spans="1:22" ht="36.75" customHeight="1" x14ac:dyDescent="0.25">
      <c r="A18" s="14"/>
      <c r="B18" s="14"/>
      <c r="C18" s="22" t="s">
        <v>54</v>
      </c>
      <c r="D18" s="22" t="s">
        <v>15</v>
      </c>
      <c r="E18" s="22" t="s">
        <v>55</v>
      </c>
      <c r="F18" s="22" t="s">
        <v>43</v>
      </c>
      <c r="G18" s="22" t="s">
        <v>182</v>
      </c>
      <c r="H18" s="28" t="s">
        <v>42</v>
      </c>
      <c r="I18" s="28" t="s">
        <v>44</v>
      </c>
      <c r="J18" s="28" t="s">
        <v>45</v>
      </c>
      <c r="K18" s="29" t="s">
        <v>105</v>
      </c>
      <c r="L18" s="26" t="s">
        <v>56</v>
      </c>
      <c r="M18" s="54">
        <v>1.882E-3</v>
      </c>
      <c r="N18" s="54">
        <v>1.854E-3</v>
      </c>
      <c r="O18" s="54">
        <v>1.854E-3</v>
      </c>
      <c r="P18" s="54">
        <v>1.854E-3</v>
      </c>
      <c r="Q18" s="18">
        <v>-417892</v>
      </c>
      <c r="R18" s="18">
        <v>-434333.62</v>
      </c>
      <c r="S18" s="18">
        <v>-454333.62</v>
      </c>
      <c r="T18" s="18">
        <v>-473567</v>
      </c>
      <c r="U18" s="18">
        <v>-496717</v>
      </c>
      <c r="V18" s="56">
        <v>-543162</v>
      </c>
    </row>
    <row r="19" spans="1:22" ht="39" customHeight="1" x14ac:dyDescent="0.25">
      <c r="A19" s="7" t="s">
        <v>86</v>
      </c>
      <c r="B19" s="7" t="s">
        <v>59</v>
      </c>
      <c r="C19" s="21"/>
      <c r="D19" s="21"/>
      <c r="E19" s="21"/>
      <c r="F19" s="21"/>
      <c r="G19" s="21"/>
      <c r="H19" s="21"/>
      <c r="I19" s="21"/>
      <c r="J19" s="21"/>
      <c r="K19" s="7"/>
      <c r="L19" s="7"/>
      <c r="M19" s="7"/>
      <c r="N19" s="7"/>
      <c r="O19" s="7"/>
      <c r="P19" s="7"/>
      <c r="Q19" s="45">
        <f>SUM(Q20:Q21)</f>
        <v>1362000</v>
      </c>
      <c r="R19" s="45">
        <f>R20+R21+R22</f>
        <v>1582251.1199999999</v>
      </c>
      <c r="S19" s="45">
        <f>SUM(S20:S21)</f>
        <v>1570189.24</v>
      </c>
      <c r="T19" s="8">
        <f>T20+T21+T22</f>
        <v>811470</v>
      </c>
      <c r="U19" s="8">
        <f>U20+U21+U22</f>
        <v>462600</v>
      </c>
      <c r="V19" s="8">
        <f>V20+V21+V22</f>
        <v>481320</v>
      </c>
    </row>
    <row r="20" spans="1:22" ht="36.75" customHeight="1" x14ac:dyDescent="0.25">
      <c r="A20" s="14"/>
      <c r="B20" s="14"/>
      <c r="C20" s="22" t="s">
        <v>41</v>
      </c>
      <c r="D20" s="22" t="s">
        <v>15</v>
      </c>
      <c r="E20" s="22" t="s">
        <v>60</v>
      </c>
      <c r="F20" s="22" t="s">
        <v>43</v>
      </c>
      <c r="G20" s="22" t="s">
        <v>48</v>
      </c>
      <c r="H20" s="22" t="s">
        <v>42</v>
      </c>
      <c r="I20" s="22" t="s">
        <v>44</v>
      </c>
      <c r="J20" s="22" t="s">
        <v>45</v>
      </c>
      <c r="K20" s="14" t="s">
        <v>109</v>
      </c>
      <c r="L20" s="9" t="s">
        <v>46</v>
      </c>
      <c r="M20" s="10">
        <v>1</v>
      </c>
      <c r="N20" s="10">
        <v>1</v>
      </c>
      <c r="O20" s="10">
        <v>1</v>
      </c>
      <c r="P20" s="10">
        <v>1</v>
      </c>
      <c r="Q20" s="18">
        <v>1127000</v>
      </c>
      <c r="R20" s="18">
        <v>1380546.29</v>
      </c>
      <c r="S20" s="18">
        <v>1380546.29</v>
      </c>
      <c r="T20" s="11">
        <v>367000</v>
      </c>
      <c r="U20" s="11">
        <v>0</v>
      </c>
      <c r="V20" s="13">
        <v>0</v>
      </c>
    </row>
    <row r="21" spans="1:22" ht="41.25" customHeight="1" x14ac:dyDescent="0.25">
      <c r="A21" s="14"/>
      <c r="B21" s="14"/>
      <c r="C21" s="22" t="s">
        <v>41</v>
      </c>
      <c r="D21" s="22" t="s">
        <v>15</v>
      </c>
      <c r="E21" s="22" t="s">
        <v>60</v>
      </c>
      <c r="F21" s="22" t="s">
        <v>55</v>
      </c>
      <c r="G21" s="22" t="s">
        <v>48</v>
      </c>
      <c r="H21" s="22" t="s">
        <v>42</v>
      </c>
      <c r="I21" s="22" t="s">
        <v>44</v>
      </c>
      <c r="J21" s="22" t="s">
        <v>45</v>
      </c>
      <c r="K21" s="14" t="s">
        <v>110</v>
      </c>
      <c r="L21" s="9" t="s">
        <v>46</v>
      </c>
      <c r="M21" s="10">
        <v>0.7</v>
      </c>
      <c r="N21" s="10">
        <v>0.7</v>
      </c>
      <c r="O21" s="10">
        <v>0.7</v>
      </c>
      <c r="P21" s="10">
        <v>0.7</v>
      </c>
      <c r="Q21" s="18">
        <v>235000</v>
      </c>
      <c r="R21" s="18">
        <v>189642.95</v>
      </c>
      <c r="S21" s="18">
        <v>189642.95</v>
      </c>
      <c r="T21" s="11">
        <v>153470</v>
      </c>
      <c r="U21" s="11">
        <v>159600</v>
      </c>
      <c r="V21" s="12">
        <v>166320</v>
      </c>
    </row>
    <row r="22" spans="1:22" ht="41.25" customHeight="1" x14ac:dyDescent="0.25">
      <c r="A22" s="14"/>
      <c r="B22" s="14"/>
      <c r="C22" s="22" t="s">
        <v>41</v>
      </c>
      <c r="D22" s="22" t="s">
        <v>15</v>
      </c>
      <c r="E22" s="22" t="s">
        <v>60</v>
      </c>
      <c r="F22" s="22" t="s">
        <v>167</v>
      </c>
      <c r="G22" s="22" t="s">
        <v>47</v>
      </c>
      <c r="H22" s="22" t="s">
        <v>42</v>
      </c>
      <c r="I22" s="22" t="s">
        <v>44</v>
      </c>
      <c r="J22" s="22" t="s">
        <v>45</v>
      </c>
      <c r="K22" s="14" t="s">
        <v>168</v>
      </c>
      <c r="L22" s="9"/>
      <c r="M22" s="10"/>
      <c r="N22" s="10"/>
      <c r="O22" s="10"/>
      <c r="P22" s="10"/>
      <c r="Q22" s="18"/>
      <c r="R22" s="18">
        <v>12061.88</v>
      </c>
      <c r="S22" s="18">
        <v>12016</v>
      </c>
      <c r="T22" s="11">
        <v>291000</v>
      </c>
      <c r="U22" s="11">
        <v>303000</v>
      </c>
      <c r="V22" s="12">
        <v>315000</v>
      </c>
    </row>
    <row r="23" spans="1:22" ht="31.5" x14ac:dyDescent="0.25">
      <c r="A23" s="7" t="s">
        <v>86</v>
      </c>
      <c r="B23" s="7" t="s">
        <v>65</v>
      </c>
      <c r="C23" s="21"/>
      <c r="D23" s="21"/>
      <c r="E23" s="21"/>
      <c r="F23" s="21"/>
      <c r="G23" s="21"/>
      <c r="H23" s="21"/>
      <c r="I23" s="21"/>
      <c r="J23" s="21"/>
      <c r="K23" s="7"/>
      <c r="L23" s="7"/>
      <c r="M23" s="7"/>
      <c r="N23" s="7"/>
      <c r="O23" s="7"/>
      <c r="P23" s="7"/>
      <c r="Q23" s="45">
        <f t="shared" ref="Q23:V23" si="2">SUM(Q24:Q24)</f>
        <v>219000</v>
      </c>
      <c r="R23" s="45">
        <f t="shared" si="2"/>
        <v>296603.45</v>
      </c>
      <c r="S23" s="45">
        <f>SUM(S24:S25)</f>
        <v>307000</v>
      </c>
      <c r="T23" s="8">
        <f t="shared" si="2"/>
        <v>220000</v>
      </c>
      <c r="U23" s="8">
        <f t="shared" si="2"/>
        <v>225000</v>
      </c>
      <c r="V23" s="8">
        <f t="shared" si="2"/>
        <v>230000</v>
      </c>
    </row>
    <row r="24" spans="1:22" ht="47.25" x14ac:dyDescent="0.25">
      <c r="A24" s="14"/>
      <c r="B24" s="14"/>
      <c r="C24" s="22" t="s">
        <v>41</v>
      </c>
      <c r="D24" s="22" t="s">
        <v>15</v>
      </c>
      <c r="E24" s="22" t="s">
        <v>66</v>
      </c>
      <c r="F24" s="22" t="s">
        <v>55</v>
      </c>
      <c r="G24" s="22" t="s">
        <v>48</v>
      </c>
      <c r="H24" s="22" t="s">
        <v>42</v>
      </c>
      <c r="I24" s="22" t="s">
        <v>44</v>
      </c>
      <c r="J24" s="22" t="s">
        <v>45</v>
      </c>
      <c r="K24" s="14" t="s">
        <v>111</v>
      </c>
      <c r="L24" s="9" t="s">
        <v>46</v>
      </c>
      <c r="M24" s="10">
        <v>1</v>
      </c>
      <c r="N24" s="10">
        <v>1</v>
      </c>
      <c r="O24" s="10">
        <v>1</v>
      </c>
      <c r="P24" s="10">
        <v>1</v>
      </c>
      <c r="Q24" s="18">
        <v>219000</v>
      </c>
      <c r="R24" s="18">
        <v>296603.45</v>
      </c>
      <c r="S24" s="18">
        <v>307000</v>
      </c>
      <c r="T24" s="11">
        <v>220000</v>
      </c>
      <c r="U24" s="11">
        <v>225000</v>
      </c>
      <c r="V24" s="12">
        <v>230000</v>
      </c>
    </row>
    <row r="25" spans="1:22" ht="93" customHeight="1" x14ac:dyDescent="0.25">
      <c r="A25" s="7" t="s">
        <v>86</v>
      </c>
      <c r="B25" s="7" t="s">
        <v>145</v>
      </c>
      <c r="C25" s="21"/>
      <c r="D25" s="21"/>
      <c r="E25" s="21"/>
      <c r="F25" s="21"/>
      <c r="G25" s="21"/>
      <c r="H25" s="21"/>
      <c r="I25" s="21"/>
      <c r="J25" s="21"/>
      <c r="K25" s="7"/>
      <c r="L25" s="7"/>
      <c r="M25" s="7"/>
      <c r="N25" s="7"/>
      <c r="O25" s="7"/>
      <c r="P25" s="7"/>
      <c r="Q25" s="45">
        <f t="shared" ref="Q25:V25" si="3">SUM(Q26:Q26)</f>
        <v>0</v>
      </c>
      <c r="R25" s="45"/>
      <c r="S25" s="45">
        <f t="shared" si="3"/>
        <v>0</v>
      </c>
      <c r="T25" s="8">
        <f t="shared" si="3"/>
        <v>0</v>
      </c>
      <c r="U25" s="8">
        <f t="shared" si="3"/>
        <v>0</v>
      </c>
      <c r="V25" s="8">
        <f t="shared" si="3"/>
        <v>0</v>
      </c>
    </row>
    <row r="26" spans="1:22" ht="31.5" hidden="1" x14ac:dyDescent="0.25">
      <c r="A26" s="14"/>
      <c r="B26" s="14"/>
      <c r="C26" s="22" t="s">
        <v>41</v>
      </c>
      <c r="D26" s="22" t="s">
        <v>15</v>
      </c>
      <c r="E26" s="22" t="s">
        <v>147</v>
      </c>
      <c r="F26" s="22" t="s">
        <v>62</v>
      </c>
      <c r="G26" s="22" t="s">
        <v>63</v>
      </c>
      <c r="H26" s="22" t="s">
        <v>43</v>
      </c>
      <c r="I26" s="22" t="s">
        <v>44</v>
      </c>
      <c r="J26" s="22" t="s">
        <v>45</v>
      </c>
      <c r="K26" s="14" t="s">
        <v>148</v>
      </c>
      <c r="L26" s="9" t="s">
        <v>46</v>
      </c>
      <c r="M26" s="10">
        <v>1</v>
      </c>
      <c r="N26" s="10">
        <v>1</v>
      </c>
      <c r="O26" s="10">
        <v>1</v>
      </c>
      <c r="P26" s="10">
        <v>1</v>
      </c>
      <c r="Q26" s="18"/>
      <c r="R26" s="18"/>
      <c r="S26" s="18"/>
      <c r="T26" s="11"/>
      <c r="U26" s="11"/>
      <c r="V26" s="12"/>
    </row>
    <row r="27" spans="1:22" ht="30" customHeight="1" x14ac:dyDescent="0.25">
      <c r="A27" s="14"/>
      <c r="B27" s="14"/>
      <c r="C27" s="22" t="s">
        <v>41</v>
      </c>
      <c r="D27" s="22" t="s">
        <v>15</v>
      </c>
      <c r="E27" s="22" t="s">
        <v>147</v>
      </c>
      <c r="F27" s="22" t="s">
        <v>62</v>
      </c>
      <c r="G27" s="22" t="s">
        <v>48</v>
      </c>
      <c r="H27" s="22" t="s">
        <v>43</v>
      </c>
      <c r="I27" s="22" t="s">
        <v>44</v>
      </c>
      <c r="J27" s="22" t="s">
        <v>45</v>
      </c>
      <c r="K27" s="14" t="s">
        <v>146</v>
      </c>
      <c r="L27" s="9" t="s">
        <v>46</v>
      </c>
      <c r="M27" s="10">
        <v>1</v>
      </c>
      <c r="N27" s="10">
        <v>1</v>
      </c>
      <c r="O27" s="10">
        <v>1</v>
      </c>
      <c r="P27" s="10">
        <v>1</v>
      </c>
      <c r="Q27" s="18"/>
      <c r="R27" s="18"/>
      <c r="S27" s="18"/>
      <c r="T27" s="11"/>
      <c r="U27" s="11"/>
      <c r="V27" s="12"/>
    </row>
    <row r="28" spans="1:22" ht="97.5" customHeight="1" x14ac:dyDescent="0.25">
      <c r="A28" s="7" t="s">
        <v>39</v>
      </c>
      <c r="B28" s="7" t="s">
        <v>69</v>
      </c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7"/>
      <c r="O28" s="7"/>
      <c r="P28" s="7"/>
      <c r="Q28" s="45">
        <f>Q32+Q33+Q35</f>
        <v>1906304</v>
      </c>
      <c r="R28" s="45">
        <f>R32+R33+R34+R35</f>
        <v>1527558.39</v>
      </c>
      <c r="S28" s="45">
        <f>S32+S33+S34+S35</f>
        <v>1906720.67</v>
      </c>
      <c r="T28" s="8">
        <f>SUM(T29:T33)</f>
        <v>1716557</v>
      </c>
      <c r="U28" s="8">
        <f>SUM(U29:U33)</f>
        <v>1716557</v>
      </c>
      <c r="V28" s="8">
        <f>SUM(V29:V33)</f>
        <v>1716557</v>
      </c>
    </row>
    <row r="29" spans="1:22" ht="0.75" customHeight="1" x14ac:dyDescent="0.25">
      <c r="A29" s="14"/>
      <c r="B29" s="14"/>
      <c r="C29" s="22" t="s">
        <v>112</v>
      </c>
      <c r="D29" s="22" t="s">
        <v>15</v>
      </c>
      <c r="E29" s="22" t="s">
        <v>25</v>
      </c>
      <c r="F29" s="22" t="s">
        <v>60</v>
      </c>
      <c r="G29" s="22" t="s">
        <v>76</v>
      </c>
      <c r="H29" s="22" t="s">
        <v>60</v>
      </c>
      <c r="I29" s="22" t="s">
        <v>44</v>
      </c>
      <c r="J29" s="22" t="s">
        <v>58</v>
      </c>
      <c r="K29" s="24" t="s">
        <v>152</v>
      </c>
      <c r="L29" s="9" t="s">
        <v>113</v>
      </c>
      <c r="M29" s="10">
        <v>1</v>
      </c>
      <c r="N29" s="10">
        <v>1</v>
      </c>
      <c r="O29" s="10">
        <v>1</v>
      </c>
      <c r="P29" s="10">
        <v>1</v>
      </c>
      <c r="Q29" s="18"/>
      <c r="R29" s="18"/>
      <c r="S29" s="18"/>
      <c r="T29" s="11"/>
      <c r="U29" s="23"/>
      <c r="V29" s="12"/>
    </row>
    <row r="30" spans="1:22" ht="0.75" hidden="1" customHeight="1" x14ac:dyDescent="0.25">
      <c r="A30" s="14"/>
      <c r="B30" s="14"/>
      <c r="C30" s="22" t="s">
        <v>112</v>
      </c>
      <c r="D30" s="22" t="s">
        <v>15</v>
      </c>
      <c r="E30" s="22" t="s">
        <v>25</v>
      </c>
      <c r="F30" s="22" t="s">
        <v>60</v>
      </c>
      <c r="G30" s="22" t="s">
        <v>114</v>
      </c>
      <c r="H30" s="22" t="s">
        <v>60</v>
      </c>
      <c r="I30" s="22" t="s">
        <v>44</v>
      </c>
      <c r="J30" s="22" t="s">
        <v>58</v>
      </c>
      <c r="K30" s="14" t="s">
        <v>115</v>
      </c>
      <c r="L30" s="9" t="s">
        <v>113</v>
      </c>
      <c r="M30" s="10">
        <v>1</v>
      </c>
      <c r="N30" s="10">
        <v>1</v>
      </c>
      <c r="O30" s="10">
        <v>1</v>
      </c>
      <c r="P30" s="10">
        <v>1</v>
      </c>
      <c r="Q30" s="18">
        <v>356268.22</v>
      </c>
      <c r="R30" s="18"/>
      <c r="S30" s="18">
        <v>356268</v>
      </c>
      <c r="T30" s="11"/>
      <c r="U30" s="23"/>
      <c r="V30" s="12"/>
    </row>
    <row r="31" spans="1:22" ht="56.25" hidden="1" customHeight="1" x14ac:dyDescent="0.25">
      <c r="A31" s="14"/>
      <c r="B31" s="14"/>
      <c r="C31" s="22" t="s">
        <v>150</v>
      </c>
      <c r="D31" s="22" t="s">
        <v>15</v>
      </c>
      <c r="E31" s="22" t="s">
        <v>25</v>
      </c>
      <c r="F31" s="22" t="s">
        <v>64</v>
      </c>
      <c r="G31" s="22" t="s">
        <v>77</v>
      </c>
      <c r="H31" s="22" t="s">
        <v>60</v>
      </c>
      <c r="I31" s="22" t="s">
        <v>44</v>
      </c>
      <c r="J31" s="22" t="s">
        <v>58</v>
      </c>
      <c r="K31" s="14" t="s">
        <v>116</v>
      </c>
      <c r="L31" s="9" t="s">
        <v>113</v>
      </c>
      <c r="M31" s="10">
        <v>0.25</v>
      </c>
      <c r="N31" s="10">
        <v>0.25</v>
      </c>
      <c r="O31" s="10">
        <v>0.25</v>
      </c>
      <c r="P31" s="10">
        <v>0.25</v>
      </c>
      <c r="Q31" s="18"/>
      <c r="R31" s="18"/>
      <c r="S31" s="18">
        <v>0</v>
      </c>
      <c r="T31" s="11"/>
      <c r="U31" s="23"/>
      <c r="V31" s="33"/>
    </row>
    <row r="32" spans="1:22" ht="58.5" customHeight="1" x14ac:dyDescent="0.25">
      <c r="A32" s="14"/>
      <c r="B32" s="14"/>
      <c r="C32" s="22" t="s">
        <v>150</v>
      </c>
      <c r="D32" s="22" t="s">
        <v>15</v>
      </c>
      <c r="E32" s="22" t="s">
        <v>25</v>
      </c>
      <c r="F32" s="22" t="s">
        <v>60</v>
      </c>
      <c r="G32" s="22" t="s">
        <v>76</v>
      </c>
      <c r="H32" s="22" t="s">
        <v>60</v>
      </c>
      <c r="I32" s="22" t="s">
        <v>44</v>
      </c>
      <c r="J32" s="22" t="s">
        <v>58</v>
      </c>
      <c r="K32" s="24" t="s">
        <v>153</v>
      </c>
      <c r="L32" s="9" t="s">
        <v>159</v>
      </c>
      <c r="M32" s="10">
        <v>1</v>
      </c>
      <c r="N32" s="10">
        <v>1</v>
      </c>
      <c r="O32" s="10">
        <v>1</v>
      </c>
      <c r="P32" s="10">
        <v>1</v>
      </c>
      <c r="Q32" s="18">
        <v>788261</v>
      </c>
      <c r="R32" s="18">
        <v>602156.94999999995</v>
      </c>
      <c r="S32" s="18">
        <v>788261</v>
      </c>
      <c r="T32" s="11">
        <v>928224</v>
      </c>
      <c r="U32" s="23">
        <v>928224</v>
      </c>
      <c r="V32" s="33">
        <v>928224</v>
      </c>
    </row>
    <row r="33" spans="1:22" ht="66" customHeight="1" x14ac:dyDescent="0.25">
      <c r="A33" s="14"/>
      <c r="B33" s="14"/>
      <c r="C33" s="22" t="s">
        <v>150</v>
      </c>
      <c r="D33" s="22" t="s">
        <v>15</v>
      </c>
      <c r="E33" s="22" t="s">
        <v>25</v>
      </c>
      <c r="F33" s="22" t="s">
        <v>60</v>
      </c>
      <c r="G33" s="22" t="s">
        <v>114</v>
      </c>
      <c r="H33" s="22" t="s">
        <v>60</v>
      </c>
      <c r="I33" s="22" t="s">
        <v>44</v>
      </c>
      <c r="J33" s="22" t="s">
        <v>58</v>
      </c>
      <c r="K33" s="14" t="s">
        <v>115</v>
      </c>
      <c r="L33" s="9" t="s">
        <v>159</v>
      </c>
      <c r="M33" s="10">
        <v>1</v>
      </c>
      <c r="N33" s="10">
        <v>1</v>
      </c>
      <c r="O33" s="10">
        <v>1</v>
      </c>
      <c r="P33" s="10">
        <v>1</v>
      </c>
      <c r="Q33" s="18">
        <v>884043</v>
      </c>
      <c r="R33" s="18">
        <v>690984.77</v>
      </c>
      <c r="S33" s="18">
        <v>884043</v>
      </c>
      <c r="T33" s="11">
        <v>788333</v>
      </c>
      <c r="U33" s="23">
        <v>788333</v>
      </c>
      <c r="V33" s="33">
        <v>788333</v>
      </c>
    </row>
    <row r="34" spans="1:22" ht="67.150000000000006" customHeight="1" x14ac:dyDescent="0.25">
      <c r="A34" s="14"/>
      <c r="B34" s="14"/>
      <c r="C34" s="22" t="s">
        <v>112</v>
      </c>
      <c r="D34" s="22" t="s">
        <v>15</v>
      </c>
      <c r="E34" s="22" t="s">
        <v>25</v>
      </c>
      <c r="F34" s="22" t="s">
        <v>61</v>
      </c>
      <c r="G34" s="22" t="s">
        <v>114</v>
      </c>
      <c r="H34" s="22" t="s">
        <v>60</v>
      </c>
      <c r="I34" s="22" t="s">
        <v>44</v>
      </c>
      <c r="J34" s="22" t="s">
        <v>58</v>
      </c>
      <c r="K34" s="14" t="s">
        <v>115</v>
      </c>
      <c r="L34" s="9" t="s">
        <v>113</v>
      </c>
      <c r="M34" s="10">
        <v>1</v>
      </c>
      <c r="N34" s="10">
        <v>1</v>
      </c>
      <c r="O34" s="10">
        <v>1</v>
      </c>
      <c r="P34" s="10">
        <v>1</v>
      </c>
      <c r="Q34" s="18"/>
      <c r="R34" s="18">
        <v>416.67</v>
      </c>
      <c r="S34" s="18">
        <v>416.67</v>
      </c>
      <c r="T34" s="11"/>
      <c r="U34" s="23"/>
      <c r="V34" s="33"/>
    </row>
    <row r="35" spans="1:22" ht="67.150000000000006" customHeight="1" x14ac:dyDescent="0.25">
      <c r="A35" s="14"/>
      <c r="B35" s="14"/>
      <c r="C35" s="22" t="s">
        <v>112</v>
      </c>
      <c r="D35" s="22" t="s">
        <v>15</v>
      </c>
      <c r="E35" s="22" t="s">
        <v>25</v>
      </c>
      <c r="F35" s="22" t="s">
        <v>229</v>
      </c>
      <c r="G35" s="22" t="s">
        <v>77</v>
      </c>
      <c r="H35" s="22" t="s">
        <v>60</v>
      </c>
      <c r="I35" s="22" t="s">
        <v>44</v>
      </c>
      <c r="J35" s="22" t="s">
        <v>58</v>
      </c>
      <c r="K35" s="14" t="s">
        <v>238</v>
      </c>
      <c r="L35" s="9" t="s">
        <v>113</v>
      </c>
      <c r="M35" s="10">
        <v>0.25</v>
      </c>
      <c r="N35" s="10">
        <v>0.25</v>
      </c>
      <c r="O35" s="10">
        <v>0.25</v>
      </c>
      <c r="P35" s="10">
        <v>0.2</v>
      </c>
      <c r="Q35" s="18">
        <v>234000</v>
      </c>
      <c r="R35" s="18">
        <v>234000</v>
      </c>
      <c r="S35" s="18">
        <v>234000</v>
      </c>
      <c r="T35" s="11"/>
      <c r="U35" s="23"/>
      <c r="V35" s="33"/>
    </row>
    <row r="36" spans="1:22" ht="47.25" x14ac:dyDescent="0.25">
      <c r="A36" s="7" t="s">
        <v>39</v>
      </c>
      <c r="B36" s="7" t="s">
        <v>70</v>
      </c>
      <c r="C36" s="21"/>
      <c r="D36" s="21"/>
      <c r="E36" s="21" t="s">
        <v>228</v>
      </c>
      <c r="F36" s="21"/>
      <c r="G36" s="21"/>
      <c r="H36" s="21"/>
      <c r="I36" s="21"/>
      <c r="J36" s="21"/>
      <c r="K36" s="7"/>
      <c r="L36" s="7"/>
      <c r="M36" s="7"/>
      <c r="N36" s="7"/>
      <c r="O36" s="7"/>
      <c r="P36" s="7"/>
      <c r="Q36" s="45">
        <f>Q37+Q38+Q39</f>
        <v>426300</v>
      </c>
      <c r="R36" s="45">
        <f>R37+R38+R39</f>
        <v>339129.31</v>
      </c>
      <c r="S36" s="45">
        <f>S37+S38+S40+S41</f>
        <v>426300</v>
      </c>
      <c r="T36" s="8">
        <f>T37+T38+T39</f>
        <v>21840</v>
      </c>
      <c r="U36" s="8">
        <f>U37+U38+U39</f>
        <v>21840</v>
      </c>
      <c r="V36" s="8">
        <f>V37+V38+V39</f>
        <v>21840</v>
      </c>
    </row>
    <row r="37" spans="1:22" ht="34.5" customHeight="1" x14ac:dyDescent="0.25">
      <c r="A37" s="14"/>
      <c r="B37" s="14"/>
      <c r="C37" s="22" t="s">
        <v>71</v>
      </c>
      <c r="D37" s="22" t="s">
        <v>15</v>
      </c>
      <c r="E37" s="22" t="s">
        <v>26</v>
      </c>
      <c r="F37" s="22" t="s">
        <v>42</v>
      </c>
      <c r="G37" s="22" t="s">
        <v>48</v>
      </c>
      <c r="H37" s="22" t="s">
        <v>42</v>
      </c>
      <c r="I37" s="22" t="s">
        <v>44</v>
      </c>
      <c r="J37" s="22" t="s">
        <v>58</v>
      </c>
      <c r="K37" s="14" t="s">
        <v>72</v>
      </c>
      <c r="L37" s="9" t="s">
        <v>73</v>
      </c>
      <c r="M37" s="10">
        <v>0.6</v>
      </c>
      <c r="N37" s="10">
        <v>0.6</v>
      </c>
      <c r="O37" s="10">
        <v>0.6</v>
      </c>
      <c r="P37" s="10">
        <v>0.6</v>
      </c>
      <c r="Q37" s="18">
        <v>44480</v>
      </c>
      <c r="R37" s="18">
        <v>30615.59</v>
      </c>
      <c r="S37" s="18">
        <v>44480</v>
      </c>
      <c r="T37" s="11">
        <v>9800</v>
      </c>
      <c r="U37" s="11">
        <v>9800</v>
      </c>
      <c r="V37" s="12">
        <v>9800</v>
      </c>
    </row>
    <row r="38" spans="1:22" ht="47.25" x14ac:dyDescent="0.25">
      <c r="A38" s="14"/>
      <c r="B38" s="14"/>
      <c r="C38" s="22" t="s">
        <v>71</v>
      </c>
      <c r="D38" s="22" t="s">
        <v>15</v>
      </c>
      <c r="E38" s="22" t="s">
        <v>26</v>
      </c>
      <c r="F38" s="22" t="s">
        <v>42</v>
      </c>
      <c r="G38" s="22" t="s">
        <v>50</v>
      </c>
      <c r="H38" s="22" t="s">
        <v>42</v>
      </c>
      <c r="I38" s="22" t="s">
        <v>44</v>
      </c>
      <c r="J38" s="22" t="s">
        <v>58</v>
      </c>
      <c r="K38" s="14" t="s">
        <v>74</v>
      </c>
      <c r="L38" s="9" t="s">
        <v>73</v>
      </c>
      <c r="M38" s="10">
        <v>0.6</v>
      </c>
      <c r="N38" s="10">
        <v>0.6</v>
      </c>
      <c r="O38" s="10">
        <v>0.6</v>
      </c>
      <c r="P38" s="10">
        <v>0.6</v>
      </c>
      <c r="Q38" s="18">
        <v>3360</v>
      </c>
      <c r="R38" s="18">
        <v>2753.54</v>
      </c>
      <c r="S38" s="18">
        <v>3360</v>
      </c>
      <c r="T38" s="11">
        <v>1000</v>
      </c>
      <c r="U38" s="11">
        <v>1000</v>
      </c>
      <c r="V38" s="12">
        <v>1000</v>
      </c>
    </row>
    <row r="39" spans="1:22" x14ac:dyDescent="0.25">
      <c r="A39" s="14"/>
      <c r="B39" s="14"/>
      <c r="C39" s="22" t="s">
        <v>71</v>
      </c>
      <c r="D39" s="22" t="s">
        <v>15</v>
      </c>
      <c r="E39" s="22" t="s">
        <v>26</v>
      </c>
      <c r="F39" s="22" t="s">
        <v>42</v>
      </c>
      <c r="G39" s="22" t="s">
        <v>52</v>
      </c>
      <c r="H39" s="22" t="s">
        <v>42</v>
      </c>
      <c r="I39" s="22" t="s">
        <v>44</v>
      </c>
      <c r="J39" s="22" t="s">
        <v>58</v>
      </c>
      <c r="K39" s="14" t="s">
        <v>75</v>
      </c>
      <c r="L39" s="9"/>
      <c r="M39" s="10"/>
      <c r="N39" s="10"/>
      <c r="O39" s="10"/>
      <c r="P39" s="10"/>
      <c r="Q39" s="18">
        <f t="shared" ref="Q39:V39" si="4">Q40+Q41</f>
        <v>378460</v>
      </c>
      <c r="R39" s="18">
        <f t="shared" si="4"/>
        <v>305760.18</v>
      </c>
      <c r="S39" s="18">
        <f t="shared" si="4"/>
        <v>378460</v>
      </c>
      <c r="T39" s="11">
        <f t="shared" si="4"/>
        <v>11040</v>
      </c>
      <c r="U39" s="11">
        <f t="shared" si="4"/>
        <v>11040</v>
      </c>
      <c r="V39" s="11">
        <f t="shared" si="4"/>
        <v>11040</v>
      </c>
    </row>
    <row r="40" spans="1:22" ht="47.25" x14ac:dyDescent="0.25">
      <c r="A40" s="14"/>
      <c r="B40" s="14"/>
      <c r="C40" s="22" t="s">
        <v>71</v>
      </c>
      <c r="D40" s="22" t="s">
        <v>15</v>
      </c>
      <c r="E40" s="22" t="s">
        <v>26</v>
      </c>
      <c r="F40" s="22" t="s">
        <v>42</v>
      </c>
      <c r="G40" s="22" t="s">
        <v>160</v>
      </c>
      <c r="H40" s="22" t="s">
        <v>42</v>
      </c>
      <c r="I40" s="22" t="s">
        <v>44</v>
      </c>
      <c r="J40" s="22" t="s">
        <v>58</v>
      </c>
      <c r="K40" s="14" t="s">
        <v>183</v>
      </c>
      <c r="L40" s="9" t="s">
        <v>73</v>
      </c>
      <c r="M40" s="10">
        <v>0.6</v>
      </c>
      <c r="N40" s="10">
        <v>0.6</v>
      </c>
      <c r="O40" s="10">
        <v>0.6</v>
      </c>
      <c r="P40" s="10">
        <v>0.6</v>
      </c>
      <c r="Q40" s="18">
        <v>30860</v>
      </c>
      <c r="R40" s="18">
        <v>39797.620000000003</v>
      </c>
      <c r="S40" s="18">
        <v>42000</v>
      </c>
      <c r="T40" s="11">
        <v>2000</v>
      </c>
      <c r="U40" s="11">
        <v>2000</v>
      </c>
      <c r="V40" s="12">
        <v>2000</v>
      </c>
    </row>
    <row r="41" spans="1:22" x14ac:dyDescent="0.25">
      <c r="A41" s="14"/>
      <c r="B41" s="14"/>
      <c r="C41" s="22" t="s">
        <v>71</v>
      </c>
      <c r="D41" s="22" t="s">
        <v>15</v>
      </c>
      <c r="E41" s="22" t="s">
        <v>26</v>
      </c>
      <c r="F41" s="22" t="s">
        <v>42</v>
      </c>
      <c r="G41" s="22" t="s">
        <v>184</v>
      </c>
      <c r="H41" s="22" t="s">
        <v>42</v>
      </c>
      <c r="I41" s="22" t="s">
        <v>44</v>
      </c>
      <c r="J41" s="22" t="s">
        <v>58</v>
      </c>
      <c r="K41" s="14" t="s">
        <v>185</v>
      </c>
      <c r="L41" s="9"/>
      <c r="M41" s="10"/>
      <c r="N41" s="10"/>
      <c r="O41" s="10"/>
      <c r="P41" s="10"/>
      <c r="Q41" s="18">
        <v>347600</v>
      </c>
      <c r="R41" s="18">
        <v>265962.56</v>
      </c>
      <c r="S41" s="18">
        <v>336460</v>
      </c>
      <c r="T41" s="11">
        <v>9040</v>
      </c>
      <c r="U41" s="11">
        <v>9040</v>
      </c>
      <c r="V41" s="12">
        <v>9040</v>
      </c>
    </row>
    <row r="42" spans="1:22" ht="63" x14ac:dyDescent="0.25">
      <c r="A42" s="7" t="s">
        <v>39</v>
      </c>
      <c r="B42" s="7" t="s">
        <v>78</v>
      </c>
      <c r="C42" s="21"/>
      <c r="D42" s="21"/>
      <c r="E42" s="21"/>
      <c r="F42" s="21"/>
      <c r="G42" s="21"/>
      <c r="H42" s="21"/>
      <c r="I42" s="21"/>
      <c r="J42" s="21"/>
      <c r="K42" s="7"/>
      <c r="L42" s="7"/>
      <c r="M42" s="7"/>
      <c r="N42" s="7"/>
      <c r="O42" s="7"/>
      <c r="P42" s="7"/>
      <c r="Q42" s="45">
        <f t="shared" ref="Q42:V42" si="5">Q43+Q44</f>
        <v>145000</v>
      </c>
      <c r="R42" s="45">
        <f t="shared" si="5"/>
        <v>143964.75</v>
      </c>
      <c r="S42" s="45">
        <f t="shared" si="5"/>
        <v>145000</v>
      </c>
      <c r="T42" s="8">
        <f t="shared" si="5"/>
        <v>145000</v>
      </c>
      <c r="U42" s="8">
        <f t="shared" si="5"/>
        <v>145000</v>
      </c>
      <c r="V42" s="8">
        <f t="shared" si="5"/>
        <v>145000</v>
      </c>
    </row>
    <row r="43" spans="1:22" ht="48" customHeight="1" x14ac:dyDescent="0.25">
      <c r="A43" s="14"/>
      <c r="B43" s="14"/>
      <c r="C43" s="22" t="s">
        <v>112</v>
      </c>
      <c r="D43" s="22" t="s">
        <v>15</v>
      </c>
      <c r="E43" s="22" t="s">
        <v>27</v>
      </c>
      <c r="F43" s="22" t="s">
        <v>43</v>
      </c>
      <c r="G43" s="22" t="s">
        <v>186</v>
      </c>
      <c r="H43" s="22" t="s">
        <v>60</v>
      </c>
      <c r="I43" s="22" t="s">
        <v>44</v>
      </c>
      <c r="J43" s="22" t="s">
        <v>67</v>
      </c>
      <c r="K43" s="14" t="s">
        <v>187</v>
      </c>
      <c r="L43" s="9" t="s">
        <v>113</v>
      </c>
      <c r="M43" s="10">
        <v>1</v>
      </c>
      <c r="N43" s="10">
        <v>1</v>
      </c>
      <c r="O43" s="10">
        <v>1</v>
      </c>
      <c r="P43" s="10">
        <v>1</v>
      </c>
      <c r="Q43" s="18">
        <v>135000</v>
      </c>
      <c r="R43" s="18">
        <v>137364.75</v>
      </c>
      <c r="S43" s="18">
        <v>138400</v>
      </c>
      <c r="T43" s="11">
        <v>140000</v>
      </c>
      <c r="U43" s="11">
        <v>140000</v>
      </c>
      <c r="V43" s="12">
        <v>140000</v>
      </c>
    </row>
    <row r="44" spans="1:22" ht="48" customHeight="1" x14ac:dyDescent="0.25">
      <c r="A44" s="14"/>
      <c r="B44" s="14"/>
      <c r="C44" s="22" t="s">
        <v>156</v>
      </c>
      <c r="D44" s="22" t="s">
        <v>15</v>
      </c>
      <c r="E44" s="22" t="s">
        <v>27</v>
      </c>
      <c r="F44" s="22" t="s">
        <v>147</v>
      </c>
      <c r="G44" s="22" t="s">
        <v>125</v>
      </c>
      <c r="H44" s="22" t="s">
        <v>60</v>
      </c>
      <c r="I44" s="22" t="s">
        <v>44</v>
      </c>
      <c r="J44" s="22" t="s">
        <v>67</v>
      </c>
      <c r="K44" s="14" t="s">
        <v>189</v>
      </c>
      <c r="L44" s="9" t="s">
        <v>157</v>
      </c>
      <c r="M44" s="10">
        <v>1</v>
      </c>
      <c r="N44" s="10">
        <v>1</v>
      </c>
      <c r="O44" s="10">
        <v>1</v>
      </c>
      <c r="P44" s="10">
        <v>1</v>
      </c>
      <c r="Q44" s="18">
        <v>10000</v>
      </c>
      <c r="R44" s="18">
        <v>6600</v>
      </c>
      <c r="S44" s="18">
        <v>6600</v>
      </c>
      <c r="T44" s="11">
        <v>5000</v>
      </c>
      <c r="U44" s="11">
        <v>5000</v>
      </c>
      <c r="V44" s="12">
        <v>5000</v>
      </c>
    </row>
    <row r="45" spans="1:22" ht="63" x14ac:dyDescent="0.25">
      <c r="A45" s="7" t="s">
        <v>39</v>
      </c>
      <c r="B45" s="7" t="s">
        <v>79</v>
      </c>
      <c r="C45" s="21"/>
      <c r="D45" s="21"/>
      <c r="E45" s="21"/>
      <c r="F45" s="21"/>
      <c r="G45" s="21"/>
      <c r="H45" s="21"/>
      <c r="I45" s="21"/>
      <c r="J45" s="21"/>
      <c r="K45" s="7"/>
      <c r="L45" s="7"/>
      <c r="M45" s="7"/>
      <c r="N45" s="7"/>
      <c r="O45" s="7"/>
      <c r="P45" s="7"/>
      <c r="Q45" s="45">
        <f t="shared" ref="Q45:V45" si="6">SUM(Q46:Q47)</f>
        <v>42600</v>
      </c>
      <c r="R45" s="45">
        <f t="shared" si="6"/>
        <v>570520.85</v>
      </c>
      <c r="S45" s="45">
        <f t="shared" si="6"/>
        <v>570520.85</v>
      </c>
      <c r="T45" s="8">
        <f t="shared" si="6"/>
        <v>0</v>
      </c>
      <c r="U45" s="8">
        <f t="shared" si="6"/>
        <v>0</v>
      </c>
      <c r="V45" s="8">
        <f t="shared" si="6"/>
        <v>0</v>
      </c>
    </row>
    <row r="46" spans="1:22" ht="34.5" customHeight="1" x14ac:dyDescent="0.25">
      <c r="A46" s="14"/>
      <c r="B46" s="14"/>
      <c r="C46" s="22" t="s">
        <v>112</v>
      </c>
      <c r="D46" s="22" t="s">
        <v>15</v>
      </c>
      <c r="E46" s="22" t="s">
        <v>28</v>
      </c>
      <c r="F46" s="22" t="s">
        <v>62</v>
      </c>
      <c r="G46" s="22" t="s">
        <v>76</v>
      </c>
      <c r="H46" s="22" t="s">
        <v>60</v>
      </c>
      <c r="I46" s="22" t="s">
        <v>44</v>
      </c>
      <c r="J46" s="22" t="s">
        <v>80</v>
      </c>
      <c r="K46" s="14" t="s">
        <v>151</v>
      </c>
      <c r="L46" s="9" t="s">
        <v>113</v>
      </c>
      <c r="M46" s="10">
        <v>1</v>
      </c>
      <c r="N46" s="10">
        <v>1</v>
      </c>
      <c r="O46" s="10">
        <v>1</v>
      </c>
      <c r="P46" s="10">
        <v>1</v>
      </c>
      <c r="Q46" s="18"/>
      <c r="R46" s="18"/>
      <c r="S46" s="18"/>
      <c r="T46" s="11"/>
      <c r="U46" s="11"/>
      <c r="V46" s="12"/>
    </row>
    <row r="47" spans="1:22" ht="34.5" customHeight="1" x14ac:dyDescent="0.25">
      <c r="A47" s="14"/>
      <c r="B47" s="14"/>
      <c r="C47" s="22" t="s">
        <v>150</v>
      </c>
      <c r="D47" s="22" t="s">
        <v>15</v>
      </c>
      <c r="E47" s="22" t="s">
        <v>28</v>
      </c>
      <c r="F47" s="22" t="s">
        <v>62</v>
      </c>
      <c r="G47" s="22" t="s">
        <v>76</v>
      </c>
      <c r="H47" s="22" t="s">
        <v>60</v>
      </c>
      <c r="I47" s="22" t="s">
        <v>44</v>
      </c>
      <c r="J47" s="22" t="s">
        <v>80</v>
      </c>
      <c r="K47" s="14" t="s">
        <v>117</v>
      </c>
      <c r="L47" s="9" t="s">
        <v>159</v>
      </c>
      <c r="M47" s="10">
        <v>1</v>
      </c>
      <c r="N47" s="10">
        <v>1</v>
      </c>
      <c r="O47" s="10">
        <v>10</v>
      </c>
      <c r="P47" s="10">
        <v>1</v>
      </c>
      <c r="Q47" s="18">
        <v>42600</v>
      </c>
      <c r="R47" s="18">
        <v>570520.85</v>
      </c>
      <c r="S47" s="18">
        <v>570520.85</v>
      </c>
      <c r="T47" s="11"/>
      <c r="U47" s="11"/>
      <c r="V47" s="12"/>
    </row>
    <row r="48" spans="1:22" ht="47.25" x14ac:dyDescent="0.25">
      <c r="A48" s="7" t="s">
        <v>39</v>
      </c>
      <c r="B48" s="7" t="s">
        <v>82</v>
      </c>
      <c r="C48" s="21"/>
      <c r="D48" s="21"/>
      <c r="E48" s="21"/>
      <c r="F48" s="21"/>
      <c r="G48" s="21"/>
      <c r="H48" s="21"/>
      <c r="I48" s="21"/>
      <c r="J48" s="21"/>
      <c r="K48" s="7"/>
      <c r="L48" s="7"/>
      <c r="M48" s="7"/>
      <c r="N48" s="7"/>
      <c r="O48" s="7"/>
      <c r="P48" s="7"/>
      <c r="Q48" s="45">
        <f>Q49+Q50+Q51+Q52+Q53+Q55+Q56+Q57+Q58+Q60+Q61+Q66+Q67+Q68+Q69+Q70</f>
        <v>283200</v>
      </c>
      <c r="R48" s="45">
        <f>R49+R50+R51+R52+R53++R54++R55+R56+R57+R58+R59+R60+R61+R62+R63+R64+R65+R66+R70</f>
        <v>424047.35000000003</v>
      </c>
      <c r="S48" s="45">
        <f>S49+S50+S51+S52+S53++S54++S55+S56+S57+S58+S59+S60+S61+S62+S63+S64+S65+S66+S70</f>
        <v>440000</v>
      </c>
      <c r="T48" s="45">
        <f>T49+T50+T51+T52+T53++T54++T55+T56+T57+T58+T59+T60+T61+T62+T63+T64+T65+T66+T70</f>
        <v>300000</v>
      </c>
      <c r="U48" s="45">
        <f>U49+U50+U51+U52+U53++U54++U55+U56+U57+U58+U59+U60+U61+U62+U63+U64+U65+U66+U70</f>
        <v>300000</v>
      </c>
      <c r="V48" s="45">
        <f>V49+V50+V51+V52+V53++V54++V55+V56+V57+V58+V59+V60+V61+V62+V63+V64+V65+V66+V70</f>
        <v>300000</v>
      </c>
    </row>
    <row r="49" spans="1:22" ht="82.15" customHeight="1" x14ac:dyDescent="0.25">
      <c r="A49" s="7"/>
      <c r="B49" s="7"/>
      <c r="C49" s="46" t="s">
        <v>71</v>
      </c>
      <c r="D49" s="46" t="s">
        <v>15</v>
      </c>
      <c r="E49" s="46" t="s">
        <v>30</v>
      </c>
      <c r="F49" s="46" t="s">
        <v>24</v>
      </c>
      <c r="G49" s="46" t="s">
        <v>205</v>
      </c>
      <c r="H49" s="46" t="s">
        <v>42</v>
      </c>
      <c r="I49" s="46" t="s">
        <v>44</v>
      </c>
      <c r="J49" s="46" t="s">
        <v>81</v>
      </c>
      <c r="K49" s="14" t="s">
        <v>206</v>
      </c>
      <c r="L49" s="47" t="s">
        <v>73</v>
      </c>
      <c r="M49" s="10">
        <v>1</v>
      </c>
      <c r="N49" s="10">
        <v>1</v>
      </c>
      <c r="O49" s="10">
        <v>1</v>
      </c>
      <c r="P49" s="10">
        <v>1</v>
      </c>
      <c r="Q49" s="45">
        <v>69000</v>
      </c>
      <c r="R49" s="62">
        <v>69000</v>
      </c>
      <c r="S49" s="62">
        <v>69000</v>
      </c>
      <c r="T49" s="44"/>
      <c r="U49" s="44"/>
      <c r="V49" s="44"/>
    </row>
    <row r="50" spans="1:22" ht="70.150000000000006" customHeight="1" x14ac:dyDescent="0.25">
      <c r="A50" s="7"/>
      <c r="B50" s="7"/>
      <c r="C50" s="46" t="s">
        <v>178</v>
      </c>
      <c r="D50" s="46" t="s">
        <v>15</v>
      </c>
      <c r="E50" s="46" t="s">
        <v>30</v>
      </c>
      <c r="F50" s="46" t="s">
        <v>24</v>
      </c>
      <c r="G50" s="46" t="s">
        <v>205</v>
      </c>
      <c r="H50" s="46" t="s">
        <v>42</v>
      </c>
      <c r="I50" s="46" t="s">
        <v>44</v>
      </c>
      <c r="J50" s="46" t="s">
        <v>81</v>
      </c>
      <c r="K50" s="14" t="s">
        <v>206</v>
      </c>
      <c r="L50" s="47" t="s">
        <v>241</v>
      </c>
      <c r="M50" s="10">
        <v>1</v>
      </c>
      <c r="N50" s="10">
        <v>1</v>
      </c>
      <c r="O50" s="10">
        <v>1</v>
      </c>
      <c r="P50" s="10">
        <v>1</v>
      </c>
      <c r="Q50" s="62">
        <v>10000</v>
      </c>
      <c r="R50" s="62">
        <v>10000</v>
      </c>
      <c r="S50" s="62">
        <v>10000</v>
      </c>
      <c r="T50" s="44"/>
      <c r="U50" s="44"/>
      <c r="V50" s="44"/>
    </row>
    <row r="51" spans="1:22" ht="76.900000000000006" customHeight="1" x14ac:dyDescent="0.25">
      <c r="A51" s="7"/>
      <c r="B51" s="7"/>
      <c r="C51" s="46" t="s">
        <v>41</v>
      </c>
      <c r="D51" s="46" t="s">
        <v>15</v>
      </c>
      <c r="E51" s="46" t="s">
        <v>30</v>
      </c>
      <c r="F51" s="46" t="s">
        <v>24</v>
      </c>
      <c r="G51" s="46" t="s">
        <v>207</v>
      </c>
      <c r="H51" s="46" t="s">
        <v>42</v>
      </c>
      <c r="I51" s="46" t="s">
        <v>44</v>
      </c>
      <c r="J51" s="46" t="s">
        <v>81</v>
      </c>
      <c r="K51" s="14" t="s">
        <v>208</v>
      </c>
      <c r="L51" s="47" t="s">
        <v>46</v>
      </c>
      <c r="M51" s="10">
        <v>1</v>
      </c>
      <c r="N51" s="10">
        <v>1</v>
      </c>
      <c r="O51" s="10">
        <v>1</v>
      </c>
      <c r="P51" s="10">
        <v>1</v>
      </c>
      <c r="Q51" s="62">
        <v>3800</v>
      </c>
      <c r="R51" s="62">
        <v>3567.05</v>
      </c>
      <c r="S51" s="62">
        <v>3567.05</v>
      </c>
      <c r="T51" s="44"/>
      <c r="U51" s="44"/>
      <c r="V51" s="44"/>
    </row>
    <row r="52" spans="1:22" s="37" customFormat="1" ht="63" x14ac:dyDescent="0.25">
      <c r="A52" s="39"/>
      <c r="B52" s="39"/>
      <c r="C52" s="40" t="s">
        <v>68</v>
      </c>
      <c r="D52" s="40" t="s">
        <v>15</v>
      </c>
      <c r="E52" s="40" t="s">
        <v>30</v>
      </c>
      <c r="F52" s="40" t="s">
        <v>24</v>
      </c>
      <c r="G52" s="40" t="s">
        <v>205</v>
      </c>
      <c r="H52" s="40" t="s">
        <v>42</v>
      </c>
      <c r="I52" s="40" t="s">
        <v>44</v>
      </c>
      <c r="J52" s="40" t="s">
        <v>81</v>
      </c>
      <c r="K52" s="39" t="s">
        <v>206</v>
      </c>
      <c r="L52" s="9" t="s">
        <v>242</v>
      </c>
      <c r="M52" s="10">
        <v>1</v>
      </c>
      <c r="N52" s="10">
        <v>1</v>
      </c>
      <c r="O52" s="10">
        <v>1</v>
      </c>
      <c r="P52" s="10">
        <v>1</v>
      </c>
      <c r="Q52" s="43">
        <v>5500</v>
      </c>
      <c r="R52" s="43">
        <v>5500</v>
      </c>
      <c r="S52" s="43">
        <v>5500</v>
      </c>
      <c r="T52" s="52"/>
      <c r="U52" s="52"/>
      <c r="V52" s="52"/>
    </row>
    <row r="53" spans="1:22" ht="69" customHeight="1" x14ac:dyDescent="0.25">
      <c r="A53" s="14"/>
      <c r="B53" s="14"/>
      <c r="C53" s="22" t="s">
        <v>118</v>
      </c>
      <c r="D53" s="22" t="s">
        <v>15</v>
      </c>
      <c r="E53" s="22" t="s">
        <v>30</v>
      </c>
      <c r="F53" s="22" t="s">
        <v>24</v>
      </c>
      <c r="G53" s="22" t="s">
        <v>205</v>
      </c>
      <c r="H53" s="22" t="s">
        <v>42</v>
      </c>
      <c r="I53" s="22" t="s">
        <v>44</v>
      </c>
      <c r="J53" s="22" t="s">
        <v>81</v>
      </c>
      <c r="K53" s="14" t="s">
        <v>206</v>
      </c>
      <c r="L53" s="9" t="s">
        <v>124</v>
      </c>
      <c r="M53" s="10">
        <v>1</v>
      </c>
      <c r="N53" s="10">
        <v>1</v>
      </c>
      <c r="O53" s="10">
        <v>1</v>
      </c>
      <c r="P53" s="10">
        <v>1</v>
      </c>
      <c r="Q53" s="18">
        <v>14000</v>
      </c>
      <c r="R53" s="18">
        <v>14029.73</v>
      </c>
      <c r="S53" s="18">
        <v>14029.73</v>
      </c>
      <c r="T53" s="17"/>
      <c r="U53" s="17"/>
      <c r="V53" s="51"/>
    </row>
    <row r="54" spans="1:22" ht="96" customHeight="1" x14ac:dyDescent="0.25">
      <c r="A54" s="14"/>
      <c r="B54" s="14"/>
      <c r="C54" s="22" t="s">
        <v>209</v>
      </c>
      <c r="D54" s="22" t="s">
        <v>15</v>
      </c>
      <c r="E54" s="22" t="s">
        <v>30</v>
      </c>
      <c r="F54" s="22" t="s">
        <v>42</v>
      </c>
      <c r="G54" s="22" t="s">
        <v>191</v>
      </c>
      <c r="H54" s="22" t="s">
        <v>42</v>
      </c>
      <c r="I54" s="22" t="s">
        <v>44</v>
      </c>
      <c r="J54" s="22" t="s">
        <v>81</v>
      </c>
      <c r="K54" s="14" t="s">
        <v>210</v>
      </c>
      <c r="L54" s="9" t="s">
        <v>243</v>
      </c>
      <c r="M54" s="10">
        <v>1</v>
      </c>
      <c r="N54" s="10">
        <v>1</v>
      </c>
      <c r="O54" s="10">
        <v>1</v>
      </c>
      <c r="P54" s="10">
        <v>1</v>
      </c>
      <c r="Q54" s="18"/>
      <c r="R54" s="18">
        <v>25000</v>
      </c>
      <c r="S54" s="18">
        <v>25000</v>
      </c>
      <c r="T54" s="18">
        <v>25000</v>
      </c>
      <c r="U54" s="18">
        <v>25000</v>
      </c>
      <c r="V54" s="18">
        <v>25000</v>
      </c>
    </row>
    <row r="55" spans="1:22" ht="84.6" customHeight="1" x14ac:dyDescent="0.25">
      <c r="A55" s="14"/>
      <c r="B55" s="14"/>
      <c r="C55" s="22" t="s">
        <v>209</v>
      </c>
      <c r="D55" s="22" t="s">
        <v>15</v>
      </c>
      <c r="E55" s="22" t="s">
        <v>30</v>
      </c>
      <c r="F55" s="22" t="s">
        <v>42</v>
      </c>
      <c r="G55" s="22" t="s">
        <v>211</v>
      </c>
      <c r="H55" s="22" t="s">
        <v>42</v>
      </c>
      <c r="I55" s="22" t="s">
        <v>44</v>
      </c>
      <c r="J55" s="22" t="s">
        <v>81</v>
      </c>
      <c r="K55" s="25" t="s">
        <v>212</v>
      </c>
      <c r="L55" s="9" t="s">
        <v>243</v>
      </c>
      <c r="M55" s="27">
        <v>0.5</v>
      </c>
      <c r="N55" s="10">
        <v>0.5</v>
      </c>
      <c r="O55" s="10">
        <v>0.5</v>
      </c>
      <c r="P55" s="10">
        <v>0.5</v>
      </c>
      <c r="Q55" s="18">
        <v>82500</v>
      </c>
      <c r="R55" s="18">
        <v>60600</v>
      </c>
      <c r="S55" s="18">
        <v>63000</v>
      </c>
      <c r="T55" s="18">
        <v>80000</v>
      </c>
      <c r="U55" s="18">
        <v>80000</v>
      </c>
      <c r="V55" s="18">
        <v>80000</v>
      </c>
    </row>
    <row r="56" spans="1:22" ht="96" customHeight="1" x14ac:dyDescent="0.25">
      <c r="A56" s="14"/>
      <c r="B56" s="14"/>
      <c r="C56" s="22" t="s">
        <v>209</v>
      </c>
      <c r="D56" s="22" t="s">
        <v>15</v>
      </c>
      <c r="E56" s="22" t="s">
        <v>30</v>
      </c>
      <c r="F56" s="22" t="s">
        <v>42</v>
      </c>
      <c r="G56" s="22" t="s">
        <v>213</v>
      </c>
      <c r="H56" s="22" t="s">
        <v>42</v>
      </c>
      <c r="I56" s="22" t="s">
        <v>44</v>
      </c>
      <c r="J56" s="22" t="s">
        <v>81</v>
      </c>
      <c r="K56" s="25" t="s">
        <v>214</v>
      </c>
      <c r="L56" s="9" t="s">
        <v>243</v>
      </c>
      <c r="M56" s="27">
        <v>0.5</v>
      </c>
      <c r="N56" s="10">
        <v>0.5</v>
      </c>
      <c r="O56" s="58">
        <v>0.5</v>
      </c>
      <c r="P56" s="10">
        <v>0.5</v>
      </c>
      <c r="Q56" s="18">
        <v>2000</v>
      </c>
      <c r="R56" s="18">
        <v>2000</v>
      </c>
      <c r="S56" s="18">
        <v>2000</v>
      </c>
      <c r="T56" s="18">
        <v>5000</v>
      </c>
      <c r="U56" s="18">
        <v>5000</v>
      </c>
      <c r="V56" s="18">
        <v>5000</v>
      </c>
    </row>
    <row r="57" spans="1:22" ht="102.6" customHeight="1" x14ac:dyDescent="0.25">
      <c r="A57" s="14"/>
      <c r="B57" s="14"/>
      <c r="C57" s="22" t="s">
        <v>209</v>
      </c>
      <c r="D57" s="22" t="s">
        <v>15</v>
      </c>
      <c r="E57" s="22" t="s">
        <v>30</v>
      </c>
      <c r="F57" s="22" t="s">
        <v>42</v>
      </c>
      <c r="G57" s="22" t="s">
        <v>215</v>
      </c>
      <c r="H57" s="22" t="s">
        <v>42</v>
      </c>
      <c r="I57" s="22" t="s">
        <v>44</v>
      </c>
      <c r="J57" s="22" t="s">
        <v>81</v>
      </c>
      <c r="K57" s="25" t="s">
        <v>216</v>
      </c>
      <c r="L57" s="9" t="s">
        <v>243</v>
      </c>
      <c r="M57" s="27">
        <v>0.5</v>
      </c>
      <c r="N57" s="10">
        <v>0.5</v>
      </c>
      <c r="O57" s="10">
        <v>0.5</v>
      </c>
      <c r="P57" s="10">
        <v>0.5</v>
      </c>
      <c r="Q57" s="18">
        <v>7000</v>
      </c>
      <c r="R57" s="18">
        <v>8500</v>
      </c>
      <c r="S57" s="18">
        <v>8500</v>
      </c>
      <c r="T57" s="18">
        <v>20000</v>
      </c>
      <c r="U57" s="18">
        <v>20000</v>
      </c>
      <c r="V57" s="18">
        <v>20000</v>
      </c>
    </row>
    <row r="58" spans="1:22" ht="85.9" customHeight="1" x14ac:dyDescent="0.25">
      <c r="A58" s="14"/>
      <c r="B58" s="14"/>
      <c r="C58" s="22" t="s">
        <v>209</v>
      </c>
      <c r="D58" s="22" t="s">
        <v>87</v>
      </c>
      <c r="E58" s="22" t="s">
        <v>30</v>
      </c>
      <c r="F58" s="22" t="s">
        <v>42</v>
      </c>
      <c r="G58" s="22" t="s">
        <v>217</v>
      </c>
      <c r="H58" s="22" t="s">
        <v>42</v>
      </c>
      <c r="I58" s="22" t="s">
        <v>44</v>
      </c>
      <c r="J58" s="22" t="s">
        <v>81</v>
      </c>
      <c r="K58" s="14" t="s">
        <v>218</v>
      </c>
      <c r="L58" s="9" t="s">
        <v>243</v>
      </c>
      <c r="M58" s="27">
        <v>0.5</v>
      </c>
      <c r="N58" s="10">
        <v>0.5</v>
      </c>
      <c r="O58" s="10">
        <v>0.5</v>
      </c>
      <c r="P58" s="10">
        <v>0.5</v>
      </c>
      <c r="Q58" s="18">
        <v>2300</v>
      </c>
      <c r="R58" s="18">
        <v>1500</v>
      </c>
      <c r="S58" s="18">
        <v>1500</v>
      </c>
      <c r="T58" s="18"/>
      <c r="U58" s="18"/>
      <c r="V58" s="18"/>
    </row>
    <row r="59" spans="1:22" ht="97.9" customHeight="1" x14ac:dyDescent="0.25">
      <c r="A59" s="14"/>
      <c r="B59" s="14"/>
      <c r="C59" s="22" t="s">
        <v>209</v>
      </c>
      <c r="D59" s="22" t="s">
        <v>15</v>
      </c>
      <c r="E59" s="22" t="s">
        <v>30</v>
      </c>
      <c r="F59" s="22" t="s">
        <v>42</v>
      </c>
      <c r="G59" s="22" t="s">
        <v>219</v>
      </c>
      <c r="H59" s="22" t="s">
        <v>42</v>
      </c>
      <c r="I59" s="22" t="s">
        <v>44</v>
      </c>
      <c r="J59" s="22" t="s">
        <v>81</v>
      </c>
      <c r="K59" s="14" t="s">
        <v>220</v>
      </c>
      <c r="L59" s="9" t="s">
        <v>243</v>
      </c>
      <c r="M59" s="27">
        <v>1</v>
      </c>
      <c r="N59" s="10">
        <v>1</v>
      </c>
      <c r="O59" s="10">
        <v>1</v>
      </c>
      <c r="P59" s="10">
        <v>1</v>
      </c>
      <c r="Q59" s="18"/>
      <c r="R59" s="18">
        <v>1000</v>
      </c>
      <c r="S59" s="18">
        <v>1000</v>
      </c>
      <c r="T59" s="18"/>
      <c r="U59" s="18"/>
      <c r="V59" s="18"/>
    </row>
    <row r="60" spans="1:22" ht="97.15" customHeight="1" x14ac:dyDescent="0.25">
      <c r="A60" s="14"/>
      <c r="B60" s="14"/>
      <c r="C60" s="22" t="s">
        <v>209</v>
      </c>
      <c r="D60" s="22" t="s">
        <v>15</v>
      </c>
      <c r="E60" s="22" t="s">
        <v>30</v>
      </c>
      <c r="F60" s="22" t="s">
        <v>42</v>
      </c>
      <c r="G60" s="22" t="s">
        <v>221</v>
      </c>
      <c r="H60" s="22" t="s">
        <v>42</v>
      </c>
      <c r="I60" s="22" t="s">
        <v>44</v>
      </c>
      <c r="J60" s="22" t="s">
        <v>81</v>
      </c>
      <c r="K60" s="14" t="s">
        <v>222</v>
      </c>
      <c r="L60" s="9" t="s">
        <v>243</v>
      </c>
      <c r="M60" s="27">
        <v>1</v>
      </c>
      <c r="N60" s="10">
        <v>1</v>
      </c>
      <c r="O60" s="10">
        <v>1</v>
      </c>
      <c r="P60" s="10">
        <v>1</v>
      </c>
      <c r="Q60" s="18">
        <v>4300</v>
      </c>
      <c r="R60" s="18">
        <v>16604.009999999998</v>
      </c>
      <c r="S60" s="18">
        <v>18000</v>
      </c>
      <c r="T60" s="18">
        <v>20000</v>
      </c>
      <c r="U60" s="18">
        <v>20000</v>
      </c>
      <c r="V60" s="18">
        <v>20000</v>
      </c>
    </row>
    <row r="61" spans="1:22" ht="94.5" x14ac:dyDescent="0.25">
      <c r="A61" s="14"/>
      <c r="B61" s="14"/>
      <c r="C61" s="22" t="s">
        <v>209</v>
      </c>
      <c r="D61" s="22" t="s">
        <v>15</v>
      </c>
      <c r="E61" s="22" t="s">
        <v>30</v>
      </c>
      <c r="F61" s="22" t="s">
        <v>42</v>
      </c>
      <c r="G61" s="22" t="s">
        <v>192</v>
      </c>
      <c r="H61" s="22" t="s">
        <v>42</v>
      </c>
      <c r="I61" s="22" t="s">
        <v>44</v>
      </c>
      <c r="J61" s="22" t="s">
        <v>81</v>
      </c>
      <c r="K61" s="14" t="s">
        <v>223</v>
      </c>
      <c r="L61" s="9" t="s">
        <v>243</v>
      </c>
      <c r="M61" s="10">
        <v>1</v>
      </c>
      <c r="N61" s="10">
        <v>1</v>
      </c>
      <c r="O61" s="10">
        <v>1</v>
      </c>
      <c r="P61" s="10">
        <v>1</v>
      </c>
      <c r="Q61" s="18">
        <v>44900</v>
      </c>
      <c r="R61" s="18">
        <v>64312.74</v>
      </c>
      <c r="S61" s="18">
        <v>70000</v>
      </c>
      <c r="T61" s="18">
        <v>75000</v>
      </c>
      <c r="U61" s="18">
        <v>75000</v>
      </c>
      <c r="V61" s="18">
        <v>75000</v>
      </c>
    </row>
    <row r="62" spans="1:22" ht="118.9" customHeight="1" x14ac:dyDescent="0.25">
      <c r="A62" s="14"/>
      <c r="B62" s="14"/>
      <c r="C62" s="22" t="s">
        <v>209</v>
      </c>
      <c r="D62" s="22" t="s">
        <v>15</v>
      </c>
      <c r="E62" s="22" t="s">
        <v>30</v>
      </c>
      <c r="F62" s="22" t="s">
        <v>42</v>
      </c>
      <c r="G62" s="22" t="s">
        <v>224</v>
      </c>
      <c r="H62" s="22" t="s">
        <v>42</v>
      </c>
      <c r="I62" s="22" t="s">
        <v>44</v>
      </c>
      <c r="J62" s="22" t="s">
        <v>81</v>
      </c>
      <c r="K62" s="25" t="s">
        <v>225</v>
      </c>
      <c r="L62" s="26" t="s">
        <v>243</v>
      </c>
      <c r="M62" s="27">
        <v>1</v>
      </c>
      <c r="N62" s="10">
        <v>1</v>
      </c>
      <c r="O62" s="10">
        <v>1</v>
      </c>
      <c r="P62" s="10">
        <v>1</v>
      </c>
      <c r="Q62" s="18"/>
      <c r="R62" s="18">
        <v>123383.82</v>
      </c>
      <c r="S62" s="18">
        <v>138003.22</v>
      </c>
      <c r="T62" s="18">
        <v>50000</v>
      </c>
      <c r="U62" s="18">
        <v>50000</v>
      </c>
      <c r="V62" s="55">
        <v>50000</v>
      </c>
    </row>
    <row r="63" spans="1:22" ht="82.15" customHeight="1" x14ac:dyDescent="0.25">
      <c r="A63" s="14"/>
      <c r="B63" s="14"/>
      <c r="C63" s="22" t="s">
        <v>226</v>
      </c>
      <c r="D63" s="22" t="s">
        <v>15</v>
      </c>
      <c r="E63" s="22" t="s">
        <v>30</v>
      </c>
      <c r="F63" s="22" t="s">
        <v>42</v>
      </c>
      <c r="G63" s="22" t="s">
        <v>190</v>
      </c>
      <c r="H63" s="22" t="s">
        <v>42</v>
      </c>
      <c r="I63" s="22" t="s">
        <v>44</v>
      </c>
      <c r="J63" s="22" t="s">
        <v>81</v>
      </c>
      <c r="K63" s="14" t="s">
        <v>193</v>
      </c>
      <c r="L63" s="9" t="s">
        <v>244</v>
      </c>
      <c r="M63" s="27">
        <v>1</v>
      </c>
      <c r="N63" s="10">
        <v>1</v>
      </c>
      <c r="O63" s="10">
        <v>1</v>
      </c>
      <c r="P63" s="10">
        <v>1</v>
      </c>
      <c r="Q63" s="18"/>
      <c r="R63" s="18">
        <v>1100</v>
      </c>
      <c r="S63" s="18"/>
      <c r="T63" s="18">
        <v>10000</v>
      </c>
      <c r="U63" s="18">
        <v>10000</v>
      </c>
      <c r="V63" s="18">
        <v>10000</v>
      </c>
    </row>
    <row r="64" spans="1:22" ht="100.15" customHeight="1" x14ac:dyDescent="0.25">
      <c r="A64" s="14"/>
      <c r="B64" s="14"/>
      <c r="C64" s="22" t="s">
        <v>226</v>
      </c>
      <c r="D64" s="22" t="s">
        <v>15</v>
      </c>
      <c r="E64" s="22" t="s">
        <v>30</v>
      </c>
      <c r="F64" s="22" t="s">
        <v>42</v>
      </c>
      <c r="G64" s="22" t="s">
        <v>191</v>
      </c>
      <c r="H64" s="22" t="s">
        <v>42</v>
      </c>
      <c r="I64" s="22" t="s">
        <v>44</v>
      </c>
      <c r="J64" s="22" t="s">
        <v>81</v>
      </c>
      <c r="K64" s="14" t="s">
        <v>210</v>
      </c>
      <c r="L64" s="26" t="s">
        <v>244</v>
      </c>
      <c r="M64" s="10">
        <v>1</v>
      </c>
      <c r="N64" s="10">
        <v>1</v>
      </c>
      <c r="O64" s="10">
        <v>1</v>
      </c>
      <c r="P64" s="10">
        <v>1</v>
      </c>
      <c r="Q64" s="18"/>
      <c r="R64" s="18">
        <v>2550</v>
      </c>
      <c r="S64" s="18"/>
      <c r="T64" s="18">
        <v>5000</v>
      </c>
      <c r="U64" s="18">
        <v>5000</v>
      </c>
      <c r="V64" s="18">
        <v>5000</v>
      </c>
    </row>
    <row r="65" spans="1:22" ht="79.900000000000006" customHeight="1" x14ac:dyDescent="0.25">
      <c r="A65" s="14"/>
      <c r="B65" s="14"/>
      <c r="C65" s="22" t="s">
        <v>226</v>
      </c>
      <c r="D65" s="22" t="s">
        <v>15</v>
      </c>
      <c r="E65" s="22" t="s">
        <v>30</v>
      </c>
      <c r="F65" s="22" t="s">
        <v>42</v>
      </c>
      <c r="G65" s="22" t="s">
        <v>192</v>
      </c>
      <c r="H65" s="22" t="s">
        <v>42</v>
      </c>
      <c r="I65" s="22" t="s">
        <v>44</v>
      </c>
      <c r="J65" s="22" t="s">
        <v>81</v>
      </c>
      <c r="K65" s="14" t="s">
        <v>223</v>
      </c>
      <c r="L65" s="26" t="s">
        <v>244</v>
      </c>
      <c r="M65" s="10">
        <v>1</v>
      </c>
      <c r="N65" s="10">
        <v>1</v>
      </c>
      <c r="O65" s="10">
        <v>1</v>
      </c>
      <c r="P65" s="10">
        <v>1</v>
      </c>
      <c r="Q65" s="18"/>
      <c r="R65" s="18">
        <v>4500</v>
      </c>
      <c r="S65" s="18"/>
      <c r="T65" s="18">
        <v>5000</v>
      </c>
      <c r="U65" s="18">
        <v>5000</v>
      </c>
      <c r="V65" s="18">
        <v>5000</v>
      </c>
    </row>
    <row r="66" spans="1:22" ht="82.5" customHeight="1" x14ac:dyDescent="0.25">
      <c r="A66" s="14"/>
      <c r="B66" s="14"/>
      <c r="C66" s="22" t="s">
        <v>226</v>
      </c>
      <c r="D66" s="22" t="s">
        <v>15</v>
      </c>
      <c r="E66" s="22" t="s">
        <v>30</v>
      </c>
      <c r="F66" s="22" t="s">
        <v>43</v>
      </c>
      <c r="G66" s="22" t="s">
        <v>48</v>
      </c>
      <c r="H66" s="22" t="s">
        <v>43</v>
      </c>
      <c r="I66" s="22" t="s">
        <v>44</v>
      </c>
      <c r="J66" s="22" t="s">
        <v>81</v>
      </c>
      <c r="K66" s="14" t="s">
        <v>227</v>
      </c>
      <c r="L66" s="26" t="s">
        <v>244</v>
      </c>
      <c r="M66" s="10">
        <v>1</v>
      </c>
      <c r="N66" s="10">
        <v>1</v>
      </c>
      <c r="O66" s="10">
        <v>1</v>
      </c>
      <c r="P66" s="10">
        <v>1</v>
      </c>
      <c r="Q66" s="18">
        <v>1000</v>
      </c>
      <c r="R66" s="18">
        <v>5000</v>
      </c>
      <c r="S66" s="18">
        <v>5000</v>
      </c>
      <c r="T66" s="18">
        <v>5000</v>
      </c>
      <c r="U66" s="18">
        <v>5000</v>
      </c>
      <c r="V66" s="55">
        <v>5000</v>
      </c>
    </row>
    <row r="67" spans="1:22" ht="82.5" customHeight="1" x14ac:dyDescent="0.25">
      <c r="A67" s="14"/>
      <c r="B67" s="14"/>
      <c r="C67" s="22" t="s">
        <v>112</v>
      </c>
      <c r="D67" s="22" t="s">
        <v>15</v>
      </c>
      <c r="E67" s="22" t="s">
        <v>30</v>
      </c>
      <c r="F67" s="22" t="s">
        <v>42</v>
      </c>
      <c r="G67" s="22" t="s">
        <v>190</v>
      </c>
      <c r="H67" s="22" t="s">
        <v>42</v>
      </c>
      <c r="I67" s="22" t="s">
        <v>44</v>
      </c>
      <c r="J67" s="22" t="s">
        <v>81</v>
      </c>
      <c r="K67" s="14" t="s">
        <v>223</v>
      </c>
      <c r="L67" s="26" t="s">
        <v>113</v>
      </c>
      <c r="M67" s="10">
        <v>1</v>
      </c>
      <c r="N67" s="10">
        <v>1</v>
      </c>
      <c r="O67" s="10">
        <v>1</v>
      </c>
      <c r="P67" s="10">
        <v>1</v>
      </c>
      <c r="Q67" s="18">
        <v>7000</v>
      </c>
      <c r="R67" s="18"/>
      <c r="S67" s="18"/>
      <c r="T67" s="18"/>
      <c r="U67" s="18"/>
      <c r="V67" s="55"/>
    </row>
    <row r="68" spans="1:22" ht="82.5" customHeight="1" x14ac:dyDescent="0.25">
      <c r="A68" s="14"/>
      <c r="B68" s="14"/>
      <c r="C68" s="22" t="s">
        <v>112</v>
      </c>
      <c r="D68" s="22" t="s">
        <v>15</v>
      </c>
      <c r="E68" s="22" t="s">
        <v>30</v>
      </c>
      <c r="F68" s="22" t="s">
        <v>42</v>
      </c>
      <c r="G68" s="22" t="s">
        <v>191</v>
      </c>
      <c r="H68" s="22" t="s">
        <v>42</v>
      </c>
      <c r="I68" s="22" t="s">
        <v>44</v>
      </c>
      <c r="J68" s="22" t="s">
        <v>81</v>
      </c>
      <c r="K68" s="14" t="s">
        <v>210</v>
      </c>
      <c r="L68" s="26" t="s">
        <v>113</v>
      </c>
      <c r="M68" s="10">
        <v>1</v>
      </c>
      <c r="N68" s="10">
        <v>1</v>
      </c>
      <c r="O68" s="10">
        <v>1</v>
      </c>
      <c r="P68" s="10">
        <v>1</v>
      </c>
      <c r="Q68" s="18">
        <v>9000</v>
      </c>
      <c r="R68" s="18"/>
      <c r="S68" s="18"/>
      <c r="T68" s="18"/>
      <c r="U68" s="18"/>
      <c r="V68" s="55"/>
    </row>
    <row r="69" spans="1:22" ht="82.5" customHeight="1" x14ac:dyDescent="0.25">
      <c r="A69" s="14"/>
      <c r="B69" s="14"/>
      <c r="C69" s="22" t="s">
        <v>112</v>
      </c>
      <c r="D69" s="22" t="s">
        <v>15</v>
      </c>
      <c r="E69" s="22" t="s">
        <v>30</v>
      </c>
      <c r="F69" s="22" t="s">
        <v>42</v>
      </c>
      <c r="G69" s="22" t="s">
        <v>192</v>
      </c>
      <c r="H69" s="22" t="s">
        <v>42</v>
      </c>
      <c r="I69" s="22" t="s">
        <v>44</v>
      </c>
      <c r="J69" s="22" t="s">
        <v>81</v>
      </c>
      <c r="K69" s="14" t="s">
        <v>223</v>
      </c>
      <c r="L69" s="26" t="s">
        <v>113</v>
      </c>
      <c r="M69" s="10">
        <v>1</v>
      </c>
      <c r="N69" s="10">
        <v>1</v>
      </c>
      <c r="O69" s="10">
        <v>1</v>
      </c>
      <c r="P69" s="10">
        <v>1</v>
      </c>
      <c r="Q69" s="18">
        <v>15000</v>
      </c>
      <c r="R69" s="18"/>
      <c r="S69" s="18"/>
      <c r="T69" s="18"/>
      <c r="U69" s="18"/>
      <c r="V69" s="55"/>
    </row>
    <row r="70" spans="1:22" ht="48" customHeight="1" x14ac:dyDescent="0.25">
      <c r="A70" s="14"/>
      <c r="B70" s="14"/>
      <c r="C70" s="22" t="s">
        <v>112</v>
      </c>
      <c r="D70" s="22" t="s">
        <v>87</v>
      </c>
      <c r="E70" s="22" t="s">
        <v>30</v>
      </c>
      <c r="F70" s="22" t="s">
        <v>24</v>
      </c>
      <c r="G70" s="22" t="s">
        <v>205</v>
      </c>
      <c r="H70" s="22" t="s">
        <v>42</v>
      </c>
      <c r="I70" s="22" t="s">
        <v>44</v>
      </c>
      <c r="J70" s="22" t="s">
        <v>81</v>
      </c>
      <c r="K70" s="14" t="s">
        <v>206</v>
      </c>
      <c r="L70" s="9" t="s">
        <v>113</v>
      </c>
      <c r="M70" s="10">
        <v>1</v>
      </c>
      <c r="N70" s="10">
        <v>1</v>
      </c>
      <c r="O70" s="10">
        <v>1</v>
      </c>
      <c r="P70" s="10">
        <v>1</v>
      </c>
      <c r="Q70" s="18">
        <v>5900</v>
      </c>
      <c r="R70" s="18">
        <v>5900</v>
      </c>
      <c r="S70" s="18">
        <v>5900</v>
      </c>
      <c r="T70" s="17"/>
      <c r="U70" s="17"/>
      <c r="V70" s="51"/>
    </row>
    <row r="71" spans="1:22" ht="1.9" customHeight="1" x14ac:dyDescent="0.25">
      <c r="A71" s="7" t="s">
        <v>39</v>
      </c>
      <c r="B71" s="7" t="s">
        <v>84</v>
      </c>
      <c r="C71" s="21"/>
      <c r="D71" s="21"/>
      <c r="E71" s="21"/>
      <c r="F71" s="21"/>
      <c r="G71" s="21"/>
      <c r="H71" s="21"/>
      <c r="I71" s="21"/>
      <c r="J71" s="21"/>
      <c r="K71" s="7"/>
      <c r="L71" s="7"/>
      <c r="M71" s="7"/>
      <c r="N71" s="7"/>
      <c r="O71" s="7"/>
      <c r="P71" s="7"/>
      <c r="Q71" s="45"/>
      <c r="R71" s="45"/>
      <c r="S71" s="45"/>
      <c r="T71" s="44"/>
      <c r="U71" s="44"/>
      <c r="V71" s="44"/>
    </row>
    <row r="72" spans="1:22" ht="31.5" hidden="1" x14ac:dyDescent="0.25">
      <c r="A72" s="14"/>
      <c r="B72" s="14"/>
      <c r="C72" s="22" t="s">
        <v>112</v>
      </c>
      <c r="D72" s="22" t="s">
        <v>15</v>
      </c>
      <c r="E72" s="22" t="s">
        <v>31</v>
      </c>
      <c r="F72" s="22" t="s">
        <v>60</v>
      </c>
      <c r="G72" s="22" t="s">
        <v>61</v>
      </c>
      <c r="H72" s="22" t="s">
        <v>60</v>
      </c>
      <c r="I72" s="22" t="s">
        <v>44</v>
      </c>
      <c r="J72" s="22" t="s">
        <v>85</v>
      </c>
      <c r="K72" s="14" t="s">
        <v>119</v>
      </c>
      <c r="L72" s="9" t="s">
        <v>113</v>
      </c>
      <c r="M72" s="10">
        <v>1</v>
      </c>
      <c r="N72" s="10">
        <v>1</v>
      </c>
      <c r="O72" s="10">
        <v>1</v>
      </c>
      <c r="P72" s="10">
        <v>1</v>
      </c>
      <c r="Q72" s="18"/>
      <c r="R72" s="18"/>
      <c r="S72" s="18"/>
      <c r="T72" s="17"/>
      <c r="U72" s="17"/>
      <c r="V72" s="17"/>
    </row>
    <row r="73" spans="1:22" ht="54" customHeight="1" x14ac:dyDescent="0.25">
      <c r="A73" s="32" t="s">
        <v>90</v>
      </c>
      <c r="B73" s="5"/>
      <c r="C73" s="20"/>
      <c r="D73" s="20" t="s">
        <v>16</v>
      </c>
      <c r="E73" s="20" t="s">
        <v>91</v>
      </c>
      <c r="F73" s="20" t="s">
        <v>91</v>
      </c>
      <c r="G73" s="20" t="s">
        <v>63</v>
      </c>
      <c r="H73" s="20" t="s">
        <v>91</v>
      </c>
      <c r="I73" s="20" t="s">
        <v>44</v>
      </c>
      <c r="J73" s="20" t="s">
        <v>63</v>
      </c>
      <c r="K73" s="5"/>
      <c r="L73" s="6"/>
      <c r="M73" s="6"/>
      <c r="N73" s="6"/>
      <c r="O73" s="6"/>
      <c r="P73" s="6"/>
      <c r="Q73" s="61">
        <f>Q74+Q79+Q95+Q110++Q116</f>
        <v>146177243.53</v>
      </c>
      <c r="R73" s="61">
        <f>R74+R79+R95+R110++R116</f>
        <v>108229039.24000001</v>
      </c>
      <c r="S73" s="48">
        <f>S74+S79+S95+S110++S116</f>
        <v>146067121.27000001</v>
      </c>
      <c r="T73" s="48">
        <f>T74+T79+T95+T110</f>
        <v>124888266.23</v>
      </c>
      <c r="U73" s="48">
        <f>U74+U79+U95+U110</f>
        <v>108354388.88000001</v>
      </c>
      <c r="V73" s="48">
        <f>V74+V79+V95+V110</f>
        <v>100037411.88000001</v>
      </c>
    </row>
    <row r="74" spans="1:22" ht="78.75" x14ac:dyDescent="0.25">
      <c r="A74" s="7" t="s">
        <v>92</v>
      </c>
      <c r="B74" s="7" t="s">
        <v>93</v>
      </c>
      <c r="C74" s="21"/>
      <c r="D74" s="21" t="s">
        <v>16</v>
      </c>
      <c r="E74" s="21" t="s">
        <v>43</v>
      </c>
      <c r="F74" s="21" t="s">
        <v>24</v>
      </c>
      <c r="G74" s="21" t="s">
        <v>63</v>
      </c>
      <c r="H74" s="21" t="s">
        <v>91</v>
      </c>
      <c r="I74" s="21" t="s">
        <v>44</v>
      </c>
      <c r="J74" s="21" t="s">
        <v>178</v>
      </c>
      <c r="K74" s="7"/>
      <c r="L74" s="7"/>
      <c r="M74" s="7"/>
      <c r="N74" s="7"/>
      <c r="O74" s="7"/>
      <c r="P74" s="7"/>
      <c r="Q74" s="59">
        <f>SUM(Q75:Q78)</f>
        <v>29748960</v>
      </c>
      <c r="R74" s="59">
        <f>SUM(R75:R78)</f>
        <v>24802790</v>
      </c>
      <c r="S74" s="45">
        <f>SUM(S75:S78)</f>
        <v>29748960</v>
      </c>
      <c r="T74" s="45">
        <f>SUM(T75:T76)</f>
        <v>27021200</v>
      </c>
      <c r="U74" s="45">
        <f>SUM(U75:U76)</f>
        <v>14210000</v>
      </c>
      <c r="V74" s="45">
        <f>SUM(V75:V76)</f>
        <v>2796000</v>
      </c>
    </row>
    <row r="75" spans="1:22" ht="52.5" customHeight="1" x14ac:dyDescent="0.25">
      <c r="A75" s="14"/>
      <c r="B75" s="14"/>
      <c r="C75" s="22" t="s">
        <v>120</v>
      </c>
      <c r="D75" s="22" t="s">
        <v>16</v>
      </c>
      <c r="E75" s="22" t="s">
        <v>43</v>
      </c>
      <c r="F75" s="22" t="s">
        <v>29</v>
      </c>
      <c r="G75" s="22" t="s">
        <v>94</v>
      </c>
      <c r="H75" s="22" t="s">
        <v>60</v>
      </c>
      <c r="I75" s="22" t="s">
        <v>44</v>
      </c>
      <c r="J75" s="22" t="s">
        <v>178</v>
      </c>
      <c r="K75" s="14" t="s">
        <v>121</v>
      </c>
      <c r="L75" s="9" t="s">
        <v>122</v>
      </c>
      <c r="M75" s="15"/>
      <c r="N75" s="15"/>
      <c r="O75" s="15"/>
      <c r="P75" s="15"/>
      <c r="Q75" s="23">
        <v>16414000</v>
      </c>
      <c r="R75" s="23">
        <v>13678330</v>
      </c>
      <c r="S75" s="18">
        <v>16414000</v>
      </c>
      <c r="T75" s="18">
        <v>14621000</v>
      </c>
      <c r="U75" s="18">
        <v>14210000</v>
      </c>
      <c r="V75" s="18">
        <v>2796000</v>
      </c>
    </row>
    <row r="76" spans="1:22" ht="52.5" customHeight="1" x14ac:dyDescent="0.25">
      <c r="A76" s="14"/>
      <c r="B76" s="9"/>
      <c r="C76" s="22" t="s">
        <v>120</v>
      </c>
      <c r="D76" s="22" t="s">
        <v>16</v>
      </c>
      <c r="E76" s="22" t="s">
        <v>43</v>
      </c>
      <c r="F76" s="22" t="s">
        <v>29</v>
      </c>
      <c r="G76" s="22" t="s">
        <v>95</v>
      </c>
      <c r="H76" s="22" t="s">
        <v>60</v>
      </c>
      <c r="I76" s="22" t="s">
        <v>44</v>
      </c>
      <c r="J76" s="22" t="s">
        <v>178</v>
      </c>
      <c r="K76" s="14" t="s">
        <v>123</v>
      </c>
      <c r="L76" s="9" t="s">
        <v>122</v>
      </c>
      <c r="M76" s="10"/>
      <c r="N76" s="10"/>
      <c r="O76" s="10"/>
      <c r="P76" s="10"/>
      <c r="Q76" s="23">
        <v>13263000</v>
      </c>
      <c r="R76" s="23">
        <v>11052500</v>
      </c>
      <c r="S76" s="18">
        <v>13263000</v>
      </c>
      <c r="T76" s="18">
        <v>12400200</v>
      </c>
      <c r="U76" s="18">
        <v>0</v>
      </c>
      <c r="V76" s="18">
        <v>0</v>
      </c>
    </row>
    <row r="77" spans="1:22" ht="100.9" customHeight="1" x14ac:dyDescent="0.25">
      <c r="A77" s="14"/>
      <c r="B77" s="9"/>
      <c r="C77" s="22" t="s">
        <v>120</v>
      </c>
      <c r="D77" s="22" t="s">
        <v>16</v>
      </c>
      <c r="E77" s="22" t="s">
        <v>43</v>
      </c>
      <c r="F77" s="22" t="s">
        <v>29</v>
      </c>
      <c r="G77" s="22" t="s">
        <v>236</v>
      </c>
      <c r="H77" s="22" t="s">
        <v>60</v>
      </c>
      <c r="I77" s="22" t="s">
        <v>44</v>
      </c>
      <c r="J77" s="22" t="s">
        <v>178</v>
      </c>
      <c r="K77" s="14" t="s">
        <v>237</v>
      </c>
      <c r="L77" s="9"/>
      <c r="M77" s="10"/>
      <c r="N77" s="10"/>
      <c r="O77" s="10"/>
      <c r="P77" s="10"/>
      <c r="Q77" s="23">
        <v>71960</v>
      </c>
      <c r="R77" s="23">
        <v>71960</v>
      </c>
      <c r="S77" s="18">
        <v>71960</v>
      </c>
      <c r="T77" s="18"/>
      <c r="U77" s="18"/>
      <c r="V77" s="18"/>
    </row>
    <row r="78" spans="1:22" ht="52.5" customHeight="1" x14ac:dyDescent="0.25">
      <c r="A78" s="14"/>
      <c r="B78" s="9"/>
      <c r="C78" s="22" t="s">
        <v>120</v>
      </c>
      <c r="D78" s="22" t="s">
        <v>16</v>
      </c>
      <c r="E78" s="22" t="s">
        <v>43</v>
      </c>
      <c r="F78" s="22" t="s">
        <v>33</v>
      </c>
      <c r="G78" s="22" t="s">
        <v>125</v>
      </c>
      <c r="H78" s="22" t="s">
        <v>60</v>
      </c>
      <c r="I78" s="22" t="s">
        <v>44</v>
      </c>
      <c r="J78" s="22" t="s">
        <v>178</v>
      </c>
      <c r="K78" s="14" t="s">
        <v>149</v>
      </c>
      <c r="L78" s="9" t="s">
        <v>122</v>
      </c>
      <c r="M78" s="10"/>
      <c r="N78" s="10"/>
      <c r="O78" s="10"/>
      <c r="P78" s="10"/>
      <c r="Q78" s="60"/>
      <c r="R78" s="60"/>
      <c r="S78" s="17"/>
      <c r="T78" s="18"/>
      <c r="U78" s="18"/>
      <c r="V78" s="18"/>
    </row>
    <row r="79" spans="1:22" ht="30.75" customHeight="1" x14ac:dyDescent="0.25">
      <c r="A79" s="7" t="s">
        <v>92</v>
      </c>
      <c r="B79" s="7" t="s">
        <v>96</v>
      </c>
      <c r="C79" s="21"/>
      <c r="D79" s="21" t="s">
        <v>16</v>
      </c>
      <c r="E79" s="21" t="s">
        <v>43</v>
      </c>
      <c r="F79" s="21" t="s">
        <v>34</v>
      </c>
      <c r="G79" s="21" t="s">
        <v>63</v>
      </c>
      <c r="H79" s="21" t="s">
        <v>91</v>
      </c>
      <c r="I79" s="21" t="s">
        <v>44</v>
      </c>
      <c r="J79" s="21" t="s">
        <v>178</v>
      </c>
      <c r="K79" s="7"/>
      <c r="L79" s="7"/>
      <c r="M79" s="7"/>
      <c r="N79" s="7"/>
      <c r="O79" s="7"/>
      <c r="P79" s="7"/>
      <c r="Q79" s="59">
        <f>Q80+Q81+Q82+Q83+Q84+Q85+Q86+Q88+Q89+Q90+Q91+Q92+Q93</f>
        <v>30524500.670000002</v>
      </c>
      <c r="R79" s="59">
        <f>R80+R81+R82+R83+R84+R85+R86+R88+R89+R90+R91+R93</f>
        <v>24535032.070000004</v>
      </c>
      <c r="S79" s="59">
        <f>S80+S81+S82+S83+S84+S85+S86+S88+S89+S90+S91+S92+S93</f>
        <v>30524500.410000004</v>
      </c>
      <c r="T79" s="45">
        <f>T81+T82+T83+T85+T86+T89+T90+T91+T92+T93</f>
        <v>13662204.92</v>
      </c>
      <c r="U79" s="45">
        <f>U81+U82+U83+U85+U86+U89+U90+U91+U92+U93</f>
        <v>9633144.1999999993</v>
      </c>
      <c r="V79" s="45">
        <f>V81+V82+V83+V85+V86+V89+V90+V91+V92+V93</f>
        <v>12579492.199999999</v>
      </c>
    </row>
    <row r="80" spans="1:22" ht="30.75" customHeight="1" x14ac:dyDescent="0.25">
      <c r="A80" s="7"/>
      <c r="B80" s="7"/>
      <c r="C80" s="46" t="s">
        <v>112</v>
      </c>
      <c r="D80" s="46" t="s">
        <v>16</v>
      </c>
      <c r="E80" s="46" t="s">
        <v>43</v>
      </c>
      <c r="F80" s="46" t="s">
        <v>83</v>
      </c>
      <c r="G80" s="46" t="s">
        <v>245</v>
      </c>
      <c r="H80" s="46" t="s">
        <v>60</v>
      </c>
      <c r="I80" s="46" t="s">
        <v>44</v>
      </c>
      <c r="J80" s="46" t="s">
        <v>178</v>
      </c>
      <c r="K80" s="47" t="s">
        <v>246</v>
      </c>
      <c r="L80" s="7"/>
      <c r="M80" s="7"/>
      <c r="N80" s="7"/>
      <c r="O80" s="7"/>
      <c r="P80" s="7"/>
      <c r="Q80" s="43">
        <v>3010202</v>
      </c>
      <c r="R80" s="43">
        <v>2498745.02</v>
      </c>
      <c r="S80" s="43">
        <v>3010202</v>
      </c>
      <c r="T80" s="45"/>
      <c r="U80" s="45"/>
      <c r="V80" s="45"/>
    </row>
    <row r="81" spans="1:22" s="37" customFormat="1" ht="75.75" customHeight="1" x14ac:dyDescent="0.25">
      <c r="A81" s="15"/>
      <c r="B81" s="15"/>
      <c r="C81" s="40" t="s">
        <v>112</v>
      </c>
      <c r="D81" s="40" t="s">
        <v>16</v>
      </c>
      <c r="E81" s="40" t="s">
        <v>43</v>
      </c>
      <c r="F81" s="40" t="s">
        <v>34</v>
      </c>
      <c r="G81" s="40" t="s">
        <v>126</v>
      </c>
      <c r="H81" s="40" t="s">
        <v>60</v>
      </c>
      <c r="I81" s="40" t="s">
        <v>44</v>
      </c>
      <c r="J81" s="40" t="s">
        <v>178</v>
      </c>
      <c r="K81" s="25" t="s">
        <v>127</v>
      </c>
      <c r="L81" s="9" t="s">
        <v>113</v>
      </c>
      <c r="M81" s="15"/>
      <c r="N81" s="15"/>
      <c r="O81" s="15"/>
      <c r="P81" s="15"/>
      <c r="Q81" s="43">
        <v>14676914</v>
      </c>
      <c r="R81" s="43">
        <v>14676913.74</v>
      </c>
      <c r="S81" s="43">
        <v>14676913.74</v>
      </c>
      <c r="T81" s="43">
        <v>7115819</v>
      </c>
      <c r="U81" s="43">
        <v>5256761</v>
      </c>
      <c r="V81" s="43">
        <v>8341596</v>
      </c>
    </row>
    <row r="82" spans="1:22" s="37" customFormat="1" ht="65.25" customHeight="1" x14ac:dyDescent="0.25">
      <c r="A82" s="15"/>
      <c r="B82" s="15"/>
      <c r="C82" s="40" t="s">
        <v>112</v>
      </c>
      <c r="D82" s="40" t="s">
        <v>16</v>
      </c>
      <c r="E82" s="40" t="s">
        <v>43</v>
      </c>
      <c r="F82" s="40" t="s">
        <v>34</v>
      </c>
      <c r="G82" s="40" t="s">
        <v>164</v>
      </c>
      <c r="H82" s="40" t="s">
        <v>60</v>
      </c>
      <c r="I82" s="40" t="s">
        <v>44</v>
      </c>
      <c r="J82" s="40" t="s">
        <v>178</v>
      </c>
      <c r="K82" s="25" t="s">
        <v>165</v>
      </c>
      <c r="L82" s="9" t="s">
        <v>113</v>
      </c>
      <c r="M82" s="15"/>
      <c r="N82" s="15"/>
      <c r="O82" s="15"/>
      <c r="P82" s="15"/>
      <c r="Q82" s="43">
        <v>833701</v>
      </c>
      <c r="R82" s="43">
        <v>833701</v>
      </c>
      <c r="S82" s="43">
        <v>833701</v>
      </c>
      <c r="T82" s="43">
        <v>500000</v>
      </c>
      <c r="U82" s="43">
        <v>1063830</v>
      </c>
      <c r="V82" s="43">
        <v>851064</v>
      </c>
    </row>
    <row r="83" spans="1:22" s="37" customFormat="1" ht="65.25" customHeight="1" x14ac:dyDescent="0.25">
      <c r="A83" s="15"/>
      <c r="B83" s="15"/>
      <c r="C83" s="40" t="s">
        <v>112</v>
      </c>
      <c r="D83" s="40" t="s">
        <v>16</v>
      </c>
      <c r="E83" s="40" t="s">
        <v>43</v>
      </c>
      <c r="F83" s="40" t="s">
        <v>83</v>
      </c>
      <c r="G83" s="40" t="s">
        <v>161</v>
      </c>
      <c r="H83" s="40" t="s">
        <v>60</v>
      </c>
      <c r="I83" s="40" t="s">
        <v>44</v>
      </c>
      <c r="J83" s="40" t="s">
        <v>178</v>
      </c>
      <c r="K83" s="25" t="s">
        <v>162</v>
      </c>
      <c r="L83" s="9" t="s">
        <v>113</v>
      </c>
      <c r="M83" s="15"/>
      <c r="N83" s="15"/>
      <c r="O83" s="15"/>
      <c r="P83" s="15"/>
      <c r="Q83" s="43">
        <v>420000</v>
      </c>
      <c r="R83" s="43">
        <v>420000</v>
      </c>
      <c r="S83" s="43">
        <v>420000</v>
      </c>
      <c r="T83" s="43">
        <v>337500</v>
      </c>
      <c r="U83" s="43">
        <v>337500</v>
      </c>
      <c r="V83" s="43">
        <v>337500</v>
      </c>
    </row>
    <row r="84" spans="1:22" s="37" customFormat="1" ht="65.25" customHeight="1" x14ac:dyDescent="0.25">
      <c r="A84" s="15"/>
      <c r="B84" s="15"/>
      <c r="C84" s="40" t="s">
        <v>112</v>
      </c>
      <c r="D84" s="40" t="s">
        <v>16</v>
      </c>
      <c r="E84" s="40" t="s">
        <v>43</v>
      </c>
      <c r="F84" s="40" t="s">
        <v>83</v>
      </c>
      <c r="G84" s="40" t="s">
        <v>154</v>
      </c>
      <c r="H84" s="40" t="s">
        <v>60</v>
      </c>
      <c r="I84" s="40" t="s">
        <v>44</v>
      </c>
      <c r="J84" s="40" t="s">
        <v>178</v>
      </c>
      <c r="K84" s="39" t="s">
        <v>155</v>
      </c>
      <c r="L84" s="9" t="s">
        <v>113</v>
      </c>
      <c r="M84" s="15"/>
      <c r="N84" s="15"/>
      <c r="O84" s="15"/>
      <c r="P84" s="15"/>
      <c r="Q84" s="43">
        <v>74592</v>
      </c>
      <c r="R84" s="43">
        <v>74592</v>
      </c>
      <c r="S84" s="43">
        <v>74592</v>
      </c>
      <c r="T84" s="59"/>
      <c r="U84" s="59"/>
      <c r="V84" s="59"/>
    </row>
    <row r="85" spans="1:22" s="37" customFormat="1" ht="65.25" customHeight="1" x14ac:dyDescent="0.25">
      <c r="A85" s="15"/>
      <c r="B85" s="15"/>
      <c r="C85" s="40" t="s">
        <v>112</v>
      </c>
      <c r="D85" s="40" t="s">
        <v>16</v>
      </c>
      <c r="E85" s="40" t="s">
        <v>43</v>
      </c>
      <c r="F85" s="40" t="s">
        <v>137</v>
      </c>
      <c r="G85" s="40" t="s">
        <v>125</v>
      </c>
      <c r="H85" s="40" t="s">
        <v>60</v>
      </c>
      <c r="I85" s="40" t="s">
        <v>44</v>
      </c>
      <c r="J85" s="40" t="s">
        <v>178</v>
      </c>
      <c r="K85" s="29" t="s">
        <v>233</v>
      </c>
      <c r="L85" s="9" t="s">
        <v>113</v>
      </c>
      <c r="M85" s="15"/>
      <c r="N85" s="15"/>
      <c r="O85" s="15"/>
      <c r="P85" s="15"/>
      <c r="Q85" s="43">
        <v>200000</v>
      </c>
      <c r="R85" s="43">
        <v>199280</v>
      </c>
      <c r="S85" s="43">
        <v>200000</v>
      </c>
      <c r="T85" s="43">
        <v>200000</v>
      </c>
      <c r="U85" s="43">
        <v>200000</v>
      </c>
      <c r="V85" s="43"/>
    </row>
    <row r="86" spans="1:22" s="37" customFormat="1" ht="91.15" customHeight="1" x14ac:dyDescent="0.25">
      <c r="A86" s="15"/>
      <c r="B86" s="15"/>
      <c r="C86" s="40" t="s">
        <v>112</v>
      </c>
      <c r="D86" s="40" t="s">
        <v>16</v>
      </c>
      <c r="E86" s="40" t="s">
        <v>43</v>
      </c>
      <c r="F86" s="40" t="s">
        <v>137</v>
      </c>
      <c r="G86" s="40" t="s">
        <v>125</v>
      </c>
      <c r="H86" s="40" t="s">
        <v>60</v>
      </c>
      <c r="I86" s="40" t="s">
        <v>44</v>
      </c>
      <c r="J86" s="40" t="s">
        <v>178</v>
      </c>
      <c r="K86" s="29" t="s">
        <v>230</v>
      </c>
      <c r="L86" s="9" t="s">
        <v>113</v>
      </c>
      <c r="M86" s="15"/>
      <c r="N86" s="15"/>
      <c r="O86" s="15"/>
      <c r="P86" s="15"/>
      <c r="Q86" s="43">
        <v>2000000</v>
      </c>
      <c r="R86" s="43">
        <v>1000000</v>
      </c>
      <c r="S86" s="43">
        <v>2000000</v>
      </c>
      <c r="T86" s="43">
        <v>1000000</v>
      </c>
      <c r="U86" s="43">
        <v>0</v>
      </c>
      <c r="V86" s="43">
        <v>0</v>
      </c>
    </row>
    <row r="87" spans="1:22" ht="0.6" customHeight="1" x14ac:dyDescent="0.25">
      <c r="A87" s="14"/>
      <c r="B87" s="14"/>
      <c r="C87" s="22" t="s">
        <v>112</v>
      </c>
      <c r="D87" s="22"/>
      <c r="E87" s="22" t="s">
        <v>43</v>
      </c>
      <c r="F87" s="34" t="s">
        <v>34</v>
      </c>
      <c r="G87" s="28" t="s">
        <v>169</v>
      </c>
      <c r="H87" s="22" t="s">
        <v>60</v>
      </c>
      <c r="I87" s="22" t="s">
        <v>44</v>
      </c>
      <c r="J87" s="22" t="s">
        <v>178</v>
      </c>
      <c r="K87" s="50" t="s">
        <v>170</v>
      </c>
      <c r="L87" s="9" t="s">
        <v>113</v>
      </c>
      <c r="M87" s="15"/>
      <c r="N87" s="15"/>
      <c r="O87" s="15"/>
      <c r="P87" s="15"/>
      <c r="Q87" s="23"/>
      <c r="R87" s="23"/>
      <c r="S87" s="18"/>
      <c r="T87" s="18"/>
      <c r="U87" s="18"/>
      <c r="V87" s="18"/>
    </row>
    <row r="88" spans="1:22" ht="66.599999999999994" customHeight="1" x14ac:dyDescent="0.25">
      <c r="A88" s="14"/>
      <c r="B88" s="14"/>
      <c r="C88" s="22" t="s">
        <v>156</v>
      </c>
      <c r="D88" s="22" t="s">
        <v>228</v>
      </c>
      <c r="E88" s="22" t="s">
        <v>43</v>
      </c>
      <c r="F88" s="34" t="s">
        <v>83</v>
      </c>
      <c r="G88" s="28" t="s">
        <v>247</v>
      </c>
      <c r="H88" s="22" t="s">
        <v>60</v>
      </c>
      <c r="I88" s="22" t="s">
        <v>44</v>
      </c>
      <c r="J88" s="22" t="s">
        <v>178</v>
      </c>
      <c r="K88" s="50" t="s">
        <v>248</v>
      </c>
      <c r="L88" s="9"/>
      <c r="M88" s="15"/>
      <c r="N88" s="15"/>
      <c r="O88" s="15"/>
      <c r="P88" s="15"/>
      <c r="Q88" s="23">
        <v>654050</v>
      </c>
      <c r="R88" s="23">
        <v>327025</v>
      </c>
      <c r="S88" s="18">
        <v>654050</v>
      </c>
      <c r="T88" s="18"/>
      <c r="U88" s="18"/>
      <c r="V88" s="18"/>
    </row>
    <row r="89" spans="1:22" ht="77.25" customHeight="1" x14ac:dyDescent="0.25">
      <c r="A89" s="14"/>
      <c r="B89" s="14"/>
      <c r="C89" s="22" t="s">
        <v>156</v>
      </c>
      <c r="D89" s="22" t="s">
        <v>16</v>
      </c>
      <c r="E89" s="22" t="s">
        <v>43</v>
      </c>
      <c r="F89" s="28" t="s">
        <v>137</v>
      </c>
      <c r="G89" s="28" t="s">
        <v>125</v>
      </c>
      <c r="H89" s="22" t="s">
        <v>60</v>
      </c>
      <c r="I89" s="22" t="s">
        <v>44</v>
      </c>
      <c r="J89" s="22" t="s">
        <v>178</v>
      </c>
      <c r="K89" s="49" t="s">
        <v>194</v>
      </c>
      <c r="L89" s="9" t="s">
        <v>157</v>
      </c>
      <c r="M89" s="10"/>
      <c r="N89" s="10"/>
      <c r="O89" s="10"/>
      <c r="P89" s="10"/>
      <c r="Q89" s="23">
        <v>187200</v>
      </c>
      <c r="R89" s="23">
        <v>41313.870000000003</v>
      </c>
      <c r="S89" s="23">
        <v>187200</v>
      </c>
      <c r="T89" s="18">
        <v>187200</v>
      </c>
      <c r="U89" s="18">
        <v>187200</v>
      </c>
      <c r="V89" s="18">
        <v>187200</v>
      </c>
    </row>
    <row r="90" spans="1:22" ht="77.25" customHeight="1" x14ac:dyDescent="0.25">
      <c r="A90" s="14"/>
      <c r="B90" s="14"/>
      <c r="C90" s="22" t="s">
        <v>156</v>
      </c>
      <c r="D90" s="22" t="s">
        <v>16</v>
      </c>
      <c r="E90" s="22" t="s">
        <v>43</v>
      </c>
      <c r="F90" s="28" t="s">
        <v>137</v>
      </c>
      <c r="G90" s="28" t="s">
        <v>125</v>
      </c>
      <c r="H90" s="22" t="s">
        <v>60</v>
      </c>
      <c r="I90" s="22" t="s">
        <v>44</v>
      </c>
      <c r="J90" s="22" t="s">
        <v>178</v>
      </c>
      <c r="K90" s="49" t="s">
        <v>200</v>
      </c>
      <c r="L90" s="9" t="s">
        <v>157</v>
      </c>
      <c r="M90" s="10"/>
      <c r="N90" s="10"/>
      <c r="O90" s="10"/>
      <c r="P90" s="10"/>
      <c r="Q90" s="23">
        <v>2276175</v>
      </c>
      <c r="R90" s="23">
        <v>1947794.93</v>
      </c>
      <c r="S90" s="23">
        <v>2276175</v>
      </c>
      <c r="T90" s="18">
        <v>368418.92</v>
      </c>
      <c r="U90" s="18">
        <v>2276175</v>
      </c>
      <c r="V90" s="18">
        <v>2550454</v>
      </c>
    </row>
    <row r="91" spans="1:22" ht="77.25" customHeight="1" x14ac:dyDescent="0.25">
      <c r="A91" s="14"/>
      <c r="B91" s="14"/>
      <c r="C91" s="22" t="s">
        <v>156</v>
      </c>
      <c r="D91" s="22" t="s">
        <v>16</v>
      </c>
      <c r="E91" s="22" t="s">
        <v>43</v>
      </c>
      <c r="F91" s="28" t="s">
        <v>137</v>
      </c>
      <c r="G91" s="28" t="s">
        <v>125</v>
      </c>
      <c r="H91" s="22" t="s">
        <v>60</v>
      </c>
      <c r="I91" s="22" t="s">
        <v>44</v>
      </c>
      <c r="J91" s="22" t="s">
        <v>178</v>
      </c>
      <c r="K91" s="14" t="s">
        <v>198</v>
      </c>
      <c r="L91" s="9" t="s">
        <v>157</v>
      </c>
      <c r="M91" s="10"/>
      <c r="N91" s="10"/>
      <c r="O91" s="10"/>
      <c r="P91" s="10"/>
      <c r="Q91" s="23">
        <v>5969000</v>
      </c>
      <c r="R91" s="23">
        <v>2348999.84</v>
      </c>
      <c r="S91" s="23">
        <v>5969000</v>
      </c>
      <c r="T91" s="18">
        <v>3618600</v>
      </c>
      <c r="U91" s="18"/>
      <c r="V91" s="18">
        <v>0</v>
      </c>
    </row>
    <row r="92" spans="1:22" ht="77.25" customHeight="1" x14ac:dyDescent="0.25">
      <c r="A92" s="14"/>
      <c r="B92" s="14"/>
      <c r="C92" s="22" t="s">
        <v>156</v>
      </c>
      <c r="D92" s="22" t="s">
        <v>16</v>
      </c>
      <c r="E92" s="22" t="s">
        <v>43</v>
      </c>
      <c r="F92" s="28" t="s">
        <v>137</v>
      </c>
      <c r="G92" s="28" t="s">
        <v>125</v>
      </c>
      <c r="H92" s="22" t="s">
        <v>60</v>
      </c>
      <c r="I92" s="22" t="s">
        <v>44</v>
      </c>
      <c r="J92" s="22" t="s">
        <v>178</v>
      </c>
      <c r="K92" s="14" t="s">
        <v>232</v>
      </c>
      <c r="L92" s="9" t="s">
        <v>157</v>
      </c>
      <c r="M92" s="10"/>
      <c r="N92" s="10"/>
      <c r="O92" s="10"/>
      <c r="P92" s="10"/>
      <c r="Q92" s="23">
        <v>56000</v>
      </c>
      <c r="R92" s="23"/>
      <c r="S92" s="23">
        <v>56000</v>
      </c>
      <c r="T92" s="18">
        <v>168000</v>
      </c>
      <c r="U92" s="18">
        <v>168000</v>
      </c>
      <c r="V92" s="18">
        <v>168000</v>
      </c>
    </row>
    <row r="93" spans="1:22" ht="77.25" customHeight="1" x14ac:dyDescent="0.25">
      <c r="A93" s="14"/>
      <c r="B93" s="14"/>
      <c r="C93" s="22" t="s">
        <v>156</v>
      </c>
      <c r="D93" s="22" t="s">
        <v>16</v>
      </c>
      <c r="E93" s="22" t="s">
        <v>43</v>
      </c>
      <c r="F93" s="28" t="s">
        <v>137</v>
      </c>
      <c r="G93" s="28" t="s">
        <v>125</v>
      </c>
      <c r="H93" s="22" t="s">
        <v>60</v>
      </c>
      <c r="I93" s="22" t="s">
        <v>44</v>
      </c>
      <c r="J93" s="22" t="s">
        <v>178</v>
      </c>
      <c r="K93" s="14" t="s">
        <v>231</v>
      </c>
      <c r="L93" s="9" t="s">
        <v>157</v>
      </c>
      <c r="M93" s="10"/>
      <c r="N93" s="10"/>
      <c r="O93" s="10"/>
      <c r="P93" s="10"/>
      <c r="Q93" s="23">
        <v>166666.67000000001</v>
      </c>
      <c r="R93" s="23">
        <v>166666.67000000001</v>
      </c>
      <c r="S93" s="23">
        <v>166666.67000000001</v>
      </c>
      <c r="T93" s="18">
        <v>166667</v>
      </c>
      <c r="U93" s="18">
        <v>143678.20000000001</v>
      </c>
      <c r="V93" s="18">
        <v>143678.20000000001</v>
      </c>
    </row>
    <row r="94" spans="1:22" ht="1.5" customHeight="1" x14ac:dyDescent="0.25">
      <c r="A94" s="14"/>
      <c r="B94" s="14"/>
      <c r="C94" s="22" t="s">
        <v>156</v>
      </c>
      <c r="D94" s="22" t="s">
        <v>16</v>
      </c>
      <c r="E94" s="22" t="s">
        <v>43</v>
      </c>
      <c r="F94" s="28" t="s">
        <v>137</v>
      </c>
      <c r="G94" s="28" t="s">
        <v>125</v>
      </c>
      <c r="H94" s="22" t="s">
        <v>60</v>
      </c>
      <c r="I94" s="22" t="s">
        <v>44</v>
      </c>
      <c r="J94" s="22" t="s">
        <v>178</v>
      </c>
      <c r="K94" s="14" t="s">
        <v>196</v>
      </c>
      <c r="L94" s="9"/>
      <c r="M94" s="10"/>
      <c r="N94" s="10"/>
      <c r="O94" s="10"/>
      <c r="P94" s="10"/>
      <c r="Q94" s="60"/>
      <c r="R94" s="60"/>
      <c r="S94" s="17"/>
      <c r="T94" s="18"/>
      <c r="U94" s="18"/>
      <c r="V94" s="18"/>
    </row>
    <row r="95" spans="1:22" ht="78.75" x14ac:dyDescent="0.25">
      <c r="A95" s="7" t="s">
        <v>92</v>
      </c>
      <c r="B95" s="7" t="s">
        <v>97</v>
      </c>
      <c r="C95" s="21"/>
      <c r="D95" s="21" t="s">
        <v>16</v>
      </c>
      <c r="E95" s="21" t="s">
        <v>43</v>
      </c>
      <c r="F95" s="35" t="s">
        <v>128</v>
      </c>
      <c r="G95" s="35" t="s">
        <v>63</v>
      </c>
      <c r="H95" s="21" t="s">
        <v>91</v>
      </c>
      <c r="I95" s="21" t="s">
        <v>44</v>
      </c>
      <c r="J95" s="21" t="s">
        <v>178</v>
      </c>
      <c r="K95" s="30"/>
      <c r="L95" s="8"/>
      <c r="M95" s="8"/>
      <c r="N95" s="8"/>
      <c r="O95" s="8"/>
      <c r="P95" s="8"/>
      <c r="Q95" s="59">
        <f>Q96+Q97+Q98+Q99+Q100+Q101+Q102+Q103+Q104+Q105+Q106+Q107+Q108+Q109</f>
        <v>75413741.200000003</v>
      </c>
      <c r="R95" s="59">
        <f>R96+R97+R98+R99+R100+R101+R102+R103+R104+R105+R106+R107+R108+R109</f>
        <v>50581140.060000002</v>
      </c>
      <c r="S95" s="59">
        <f>S96+S97+S98+S99+S100+S101+S102+S103+S104+S105+S106+S107+S108+S109</f>
        <v>75303619.200000003</v>
      </c>
      <c r="T95" s="45">
        <f>T96+T97+T98+T99+T100+T101+T102+T103+T104+T106+T107+T108+T109</f>
        <v>80204552.310000002</v>
      </c>
      <c r="U95" s="45">
        <f>SUM(U96:U109)</f>
        <v>80477301.680000007</v>
      </c>
      <c r="V95" s="45">
        <f>SUM(V96:V109)</f>
        <v>80586833.680000007</v>
      </c>
    </row>
    <row r="96" spans="1:22" s="37" customFormat="1" ht="141.75" x14ac:dyDescent="0.25">
      <c r="A96" s="15"/>
      <c r="B96" s="15"/>
      <c r="C96" s="40" t="s">
        <v>112</v>
      </c>
      <c r="D96" s="40" t="s">
        <v>16</v>
      </c>
      <c r="E96" s="40" t="s">
        <v>43</v>
      </c>
      <c r="F96" s="41" t="s">
        <v>128</v>
      </c>
      <c r="G96" s="41" t="s">
        <v>131</v>
      </c>
      <c r="H96" s="40" t="s">
        <v>60</v>
      </c>
      <c r="I96" s="40" t="s">
        <v>44</v>
      </c>
      <c r="J96" s="40" t="s">
        <v>178</v>
      </c>
      <c r="K96" s="49" t="s">
        <v>171</v>
      </c>
      <c r="L96" s="9" t="s">
        <v>113</v>
      </c>
      <c r="M96" s="38"/>
      <c r="N96" s="38"/>
      <c r="O96" s="38"/>
      <c r="P96" s="38"/>
      <c r="Q96" s="43">
        <v>867904</v>
      </c>
      <c r="R96" s="43">
        <v>632891.98</v>
      </c>
      <c r="S96" s="43">
        <v>867904</v>
      </c>
      <c r="T96" s="43">
        <v>955736</v>
      </c>
      <c r="U96" s="43">
        <v>955736</v>
      </c>
      <c r="V96" s="43">
        <v>955736</v>
      </c>
    </row>
    <row r="97" spans="1:22" s="37" customFormat="1" ht="94.5" x14ac:dyDescent="0.25">
      <c r="A97" s="15"/>
      <c r="B97" s="15"/>
      <c r="C97" s="40" t="s">
        <v>112</v>
      </c>
      <c r="D97" s="40" t="s">
        <v>16</v>
      </c>
      <c r="E97" s="40" t="s">
        <v>43</v>
      </c>
      <c r="F97" s="41" t="s">
        <v>128</v>
      </c>
      <c r="G97" s="41" t="s">
        <v>131</v>
      </c>
      <c r="H97" s="40" t="s">
        <v>60</v>
      </c>
      <c r="I97" s="40" t="s">
        <v>44</v>
      </c>
      <c r="J97" s="40" t="s">
        <v>178</v>
      </c>
      <c r="K97" s="29" t="s">
        <v>197</v>
      </c>
      <c r="L97" s="9" t="s">
        <v>113</v>
      </c>
      <c r="M97" s="38"/>
      <c r="N97" s="38"/>
      <c r="O97" s="38"/>
      <c r="P97" s="38"/>
      <c r="Q97" s="43">
        <v>72000</v>
      </c>
      <c r="R97" s="43">
        <v>47700</v>
      </c>
      <c r="S97" s="43">
        <v>72000</v>
      </c>
      <c r="T97" s="43">
        <v>72000</v>
      </c>
      <c r="U97" s="43">
        <v>72000</v>
      </c>
      <c r="V97" s="43">
        <v>72000</v>
      </c>
    </row>
    <row r="98" spans="1:22" s="37" customFormat="1" ht="144" customHeight="1" x14ac:dyDescent="0.25">
      <c r="A98" s="15"/>
      <c r="B98" s="15"/>
      <c r="C98" s="40" t="s">
        <v>112</v>
      </c>
      <c r="D98" s="40" t="s">
        <v>16</v>
      </c>
      <c r="E98" s="40" t="s">
        <v>43</v>
      </c>
      <c r="F98" s="41" t="s">
        <v>128</v>
      </c>
      <c r="G98" s="41" t="s">
        <v>131</v>
      </c>
      <c r="H98" s="40" t="s">
        <v>60</v>
      </c>
      <c r="I98" s="40" t="s">
        <v>44</v>
      </c>
      <c r="J98" s="40" t="s">
        <v>178</v>
      </c>
      <c r="K98" s="29" t="s">
        <v>195</v>
      </c>
      <c r="L98" s="9" t="s">
        <v>113</v>
      </c>
      <c r="M98" s="38"/>
      <c r="N98" s="38"/>
      <c r="O98" s="38"/>
      <c r="P98" s="38"/>
      <c r="Q98" s="43">
        <v>5742900</v>
      </c>
      <c r="R98" s="43">
        <v>3392899.57</v>
      </c>
      <c r="S98" s="43">
        <v>5742900</v>
      </c>
      <c r="T98" s="43">
        <v>7562900</v>
      </c>
      <c r="U98" s="43">
        <v>7916000</v>
      </c>
      <c r="V98" s="43">
        <v>8012500</v>
      </c>
    </row>
    <row r="99" spans="1:22" s="37" customFormat="1" ht="94.5" x14ac:dyDescent="0.25">
      <c r="A99" s="15"/>
      <c r="B99" s="15"/>
      <c r="C99" s="40" t="s">
        <v>112</v>
      </c>
      <c r="D99" s="40" t="s">
        <v>16</v>
      </c>
      <c r="E99" s="40" t="s">
        <v>43</v>
      </c>
      <c r="F99" s="41" t="s">
        <v>128</v>
      </c>
      <c r="G99" s="41" t="s">
        <v>131</v>
      </c>
      <c r="H99" s="40" t="s">
        <v>60</v>
      </c>
      <c r="I99" s="40" t="s">
        <v>44</v>
      </c>
      <c r="J99" s="40" t="s">
        <v>178</v>
      </c>
      <c r="K99" s="29" t="s">
        <v>172</v>
      </c>
      <c r="L99" s="9" t="s">
        <v>113</v>
      </c>
      <c r="M99" s="38"/>
      <c r="N99" s="38"/>
      <c r="O99" s="38"/>
      <c r="P99" s="38"/>
      <c r="Q99" s="43">
        <v>216926</v>
      </c>
      <c r="R99" s="43">
        <v>148078.34</v>
      </c>
      <c r="S99" s="43">
        <v>216926</v>
      </c>
      <c r="T99" s="43">
        <v>238884</v>
      </c>
      <c r="U99" s="43">
        <v>238884</v>
      </c>
      <c r="V99" s="43">
        <v>238884</v>
      </c>
    </row>
    <row r="100" spans="1:22" s="37" customFormat="1" ht="78.75" x14ac:dyDescent="0.25">
      <c r="A100" s="15"/>
      <c r="B100" s="15"/>
      <c r="C100" s="40" t="s">
        <v>112</v>
      </c>
      <c r="D100" s="40" t="s">
        <v>16</v>
      </c>
      <c r="E100" s="40" t="s">
        <v>43</v>
      </c>
      <c r="F100" s="41" t="s">
        <v>128</v>
      </c>
      <c r="G100" s="41" t="s">
        <v>131</v>
      </c>
      <c r="H100" s="40" t="s">
        <v>60</v>
      </c>
      <c r="I100" s="40" t="s">
        <v>44</v>
      </c>
      <c r="J100" s="40" t="s">
        <v>178</v>
      </c>
      <c r="K100" s="29" t="s">
        <v>173</v>
      </c>
      <c r="L100" s="9" t="s">
        <v>113</v>
      </c>
      <c r="M100" s="38"/>
      <c r="N100" s="38"/>
      <c r="O100" s="38"/>
      <c r="P100" s="38"/>
      <c r="Q100" s="43">
        <v>39000</v>
      </c>
      <c r="R100" s="43">
        <v>27000</v>
      </c>
      <c r="S100" s="43">
        <v>39000</v>
      </c>
      <c r="T100" s="43">
        <v>22800</v>
      </c>
      <c r="U100" s="43">
        <v>36800</v>
      </c>
      <c r="V100" s="43">
        <v>34400</v>
      </c>
    </row>
    <row r="101" spans="1:22" s="37" customFormat="1" ht="157.5" x14ac:dyDescent="0.25">
      <c r="A101" s="15"/>
      <c r="B101" s="15"/>
      <c r="C101" s="40" t="s">
        <v>112</v>
      </c>
      <c r="D101" s="40" t="s">
        <v>16</v>
      </c>
      <c r="E101" s="40" t="s">
        <v>43</v>
      </c>
      <c r="F101" s="41" t="s">
        <v>128</v>
      </c>
      <c r="G101" s="41" t="s">
        <v>131</v>
      </c>
      <c r="H101" s="40" t="s">
        <v>60</v>
      </c>
      <c r="I101" s="40" t="s">
        <v>44</v>
      </c>
      <c r="J101" s="40" t="s">
        <v>178</v>
      </c>
      <c r="K101" s="29" t="s">
        <v>174</v>
      </c>
      <c r="L101" s="9" t="s">
        <v>113</v>
      </c>
      <c r="M101" s="38"/>
      <c r="N101" s="38"/>
      <c r="O101" s="38"/>
      <c r="P101" s="38"/>
      <c r="Q101" s="43">
        <v>13092.55</v>
      </c>
      <c r="R101" s="43">
        <v>13092.55</v>
      </c>
      <c r="S101" s="43">
        <v>13092.55</v>
      </c>
      <c r="T101" s="43">
        <v>17524.150000000001</v>
      </c>
      <c r="U101" s="43">
        <v>17524.150000000001</v>
      </c>
      <c r="V101" s="43">
        <v>17524.150000000001</v>
      </c>
    </row>
    <row r="102" spans="1:22" s="42" customFormat="1" ht="72" customHeight="1" x14ac:dyDescent="0.25">
      <c r="A102" s="29"/>
      <c r="B102" s="29"/>
      <c r="C102" s="28" t="s">
        <v>112</v>
      </c>
      <c r="D102" s="28" t="s">
        <v>16</v>
      </c>
      <c r="E102" s="28" t="s">
        <v>43</v>
      </c>
      <c r="F102" s="28" t="s">
        <v>138</v>
      </c>
      <c r="G102" s="28" t="s">
        <v>141</v>
      </c>
      <c r="H102" s="28" t="s">
        <v>60</v>
      </c>
      <c r="I102" s="28" t="s">
        <v>63</v>
      </c>
      <c r="J102" s="28" t="s">
        <v>178</v>
      </c>
      <c r="K102" s="31" t="s">
        <v>134</v>
      </c>
      <c r="L102" s="26" t="s">
        <v>113</v>
      </c>
      <c r="M102" s="16"/>
      <c r="N102" s="16"/>
      <c r="O102" s="16"/>
      <c r="P102" s="16"/>
      <c r="Q102" s="23">
        <v>3010788</v>
      </c>
      <c r="R102" s="23">
        <v>1003596</v>
      </c>
      <c r="S102" s="18">
        <v>3010788</v>
      </c>
      <c r="T102" s="18">
        <v>8108496</v>
      </c>
      <c r="U102" s="18">
        <v>8108496</v>
      </c>
      <c r="V102" s="18">
        <v>8108496</v>
      </c>
    </row>
    <row r="103" spans="1:22" s="37" customFormat="1" ht="47.25" x14ac:dyDescent="0.25">
      <c r="A103" s="15"/>
      <c r="B103" s="15"/>
      <c r="C103" s="40" t="s">
        <v>112</v>
      </c>
      <c r="D103" s="40" t="s">
        <v>16</v>
      </c>
      <c r="E103" s="40" t="s">
        <v>43</v>
      </c>
      <c r="F103" s="41" t="s">
        <v>138</v>
      </c>
      <c r="G103" s="41" t="s">
        <v>140</v>
      </c>
      <c r="H103" s="40" t="s">
        <v>60</v>
      </c>
      <c r="I103" s="40" t="s">
        <v>44</v>
      </c>
      <c r="J103" s="40" t="s">
        <v>178</v>
      </c>
      <c r="K103" s="14" t="s">
        <v>129</v>
      </c>
      <c r="L103" s="9" t="s">
        <v>113</v>
      </c>
      <c r="M103" s="38"/>
      <c r="N103" s="38"/>
      <c r="O103" s="38"/>
      <c r="P103" s="38"/>
      <c r="Q103" s="43">
        <v>399981</v>
      </c>
      <c r="R103" s="43">
        <v>399981</v>
      </c>
      <c r="S103" s="43">
        <v>399981</v>
      </c>
      <c r="T103" s="43">
        <v>399761</v>
      </c>
      <c r="U103" s="43">
        <v>403760</v>
      </c>
      <c r="V103" s="43">
        <v>419192</v>
      </c>
    </row>
    <row r="104" spans="1:22" s="37" customFormat="1" ht="63" customHeight="1" x14ac:dyDescent="0.25">
      <c r="A104" s="15"/>
      <c r="B104" s="15"/>
      <c r="C104" s="22" t="s">
        <v>112</v>
      </c>
      <c r="D104" s="22" t="s">
        <v>16</v>
      </c>
      <c r="E104" s="22" t="s">
        <v>43</v>
      </c>
      <c r="F104" s="28" t="s">
        <v>138</v>
      </c>
      <c r="G104" s="28" t="s">
        <v>57</v>
      </c>
      <c r="H104" s="22" t="s">
        <v>60</v>
      </c>
      <c r="I104" s="22" t="s">
        <v>44</v>
      </c>
      <c r="J104" s="22" t="s">
        <v>178</v>
      </c>
      <c r="K104" s="14" t="s">
        <v>130</v>
      </c>
      <c r="L104" s="9" t="s">
        <v>113</v>
      </c>
      <c r="M104" s="38"/>
      <c r="N104" s="38"/>
      <c r="O104" s="38"/>
      <c r="P104" s="38"/>
      <c r="Q104" s="43">
        <v>90020.65</v>
      </c>
      <c r="R104" s="43">
        <v>71492.09</v>
      </c>
      <c r="S104" s="43">
        <v>90020.65</v>
      </c>
      <c r="T104" s="43">
        <v>56609.16</v>
      </c>
      <c r="U104" s="43">
        <v>58873.53</v>
      </c>
      <c r="V104" s="43">
        <v>58873.53</v>
      </c>
    </row>
    <row r="105" spans="1:22" ht="52.5" customHeight="1" x14ac:dyDescent="0.25">
      <c r="A105" s="14"/>
      <c r="B105" s="14"/>
      <c r="C105" s="22" t="s">
        <v>112</v>
      </c>
      <c r="D105" s="22" t="s">
        <v>16</v>
      </c>
      <c r="E105" s="22" t="s">
        <v>43</v>
      </c>
      <c r="F105" s="28" t="s">
        <v>138</v>
      </c>
      <c r="G105" s="28" t="s">
        <v>58</v>
      </c>
      <c r="H105" s="22" t="s">
        <v>60</v>
      </c>
      <c r="I105" s="22" t="s">
        <v>44</v>
      </c>
      <c r="J105" s="22" t="s">
        <v>178</v>
      </c>
      <c r="K105" s="29" t="s">
        <v>139</v>
      </c>
      <c r="L105" s="9" t="s">
        <v>113</v>
      </c>
      <c r="M105" s="10"/>
      <c r="N105" s="10"/>
      <c r="O105" s="10"/>
      <c r="P105" s="10"/>
      <c r="Q105" s="23">
        <v>5640</v>
      </c>
      <c r="R105" s="23">
        <v>5640</v>
      </c>
      <c r="S105" s="18">
        <v>5640</v>
      </c>
      <c r="T105" s="18"/>
      <c r="U105" s="18"/>
      <c r="V105" s="18"/>
    </row>
    <row r="106" spans="1:22" ht="52.5" customHeight="1" x14ac:dyDescent="0.25">
      <c r="A106" s="14"/>
      <c r="B106" s="14"/>
      <c r="C106" s="22" t="s">
        <v>112</v>
      </c>
      <c r="D106" s="22" t="s">
        <v>16</v>
      </c>
      <c r="E106" s="22" t="s">
        <v>43</v>
      </c>
      <c r="F106" s="28" t="s">
        <v>138</v>
      </c>
      <c r="G106" s="28" t="s">
        <v>234</v>
      </c>
      <c r="H106" s="22" t="s">
        <v>60</v>
      </c>
      <c r="I106" s="22" t="s">
        <v>44</v>
      </c>
      <c r="J106" s="22" t="s">
        <v>178</v>
      </c>
      <c r="K106" s="29" t="s">
        <v>235</v>
      </c>
      <c r="L106" s="9"/>
      <c r="M106" s="10"/>
      <c r="N106" s="10"/>
      <c r="O106" s="10"/>
      <c r="P106" s="10"/>
      <c r="Q106" s="23">
        <v>110122</v>
      </c>
      <c r="R106" s="60"/>
      <c r="S106" s="18"/>
      <c r="T106" s="18">
        <v>100614</v>
      </c>
      <c r="U106" s="18">
        <v>0</v>
      </c>
      <c r="V106" s="18">
        <v>0</v>
      </c>
    </row>
    <row r="107" spans="1:22" ht="136.5" customHeight="1" x14ac:dyDescent="0.25">
      <c r="A107" s="14"/>
      <c r="B107" s="14"/>
      <c r="C107" s="22" t="s">
        <v>120</v>
      </c>
      <c r="D107" s="22" t="s">
        <v>16</v>
      </c>
      <c r="E107" s="22" t="s">
        <v>43</v>
      </c>
      <c r="F107" s="28" t="s">
        <v>128</v>
      </c>
      <c r="G107" s="28" t="s">
        <v>131</v>
      </c>
      <c r="H107" s="22" t="s">
        <v>60</v>
      </c>
      <c r="I107" s="22" t="s">
        <v>44</v>
      </c>
      <c r="J107" s="22" t="s">
        <v>178</v>
      </c>
      <c r="K107" s="29" t="s">
        <v>175</v>
      </c>
      <c r="L107" s="9" t="s">
        <v>122</v>
      </c>
      <c r="M107" s="16"/>
      <c r="N107" s="16"/>
      <c r="O107" s="16"/>
      <c r="P107" s="16"/>
      <c r="Q107" s="23">
        <v>290000</v>
      </c>
      <c r="R107" s="23">
        <v>241670</v>
      </c>
      <c r="S107" s="23">
        <v>290000</v>
      </c>
      <c r="T107" s="18">
        <v>316000</v>
      </c>
      <c r="U107" s="18">
        <v>316000</v>
      </c>
      <c r="V107" s="18">
        <v>316000</v>
      </c>
    </row>
    <row r="108" spans="1:22" ht="119.25" customHeight="1" x14ac:dyDescent="0.25">
      <c r="A108" s="14"/>
      <c r="B108" s="14"/>
      <c r="C108" s="22" t="s">
        <v>156</v>
      </c>
      <c r="D108" s="22" t="s">
        <v>16</v>
      </c>
      <c r="E108" s="22" t="s">
        <v>43</v>
      </c>
      <c r="F108" s="28" t="s">
        <v>128</v>
      </c>
      <c r="G108" s="28" t="s">
        <v>131</v>
      </c>
      <c r="H108" s="22" t="s">
        <v>60</v>
      </c>
      <c r="I108" s="22" t="s">
        <v>44</v>
      </c>
      <c r="J108" s="22" t="s">
        <v>178</v>
      </c>
      <c r="K108" s="31" t="s">
        <v>158</v>
      </c>
      <c r="L108" s="9" t="s">
        <v>157</v>
      </c>
      <c r="M108" s="16"/>
      <c r="N108" s="16"/>
      <c r="O108" s="16"/>
      <c r="P108" s="16"/>
      <c r="Q108" s="23">
        <v>64148693</v>
      </c>
      <c r="R108" s="23">
        <v>44532514.530000001</v>
      </c>
      <c r="S108" s="23">
        <v>64148693</v>
      </c>
      <c r="T108" s="18">
        <v>62016213</v>
      </c>
      <c r="U108" s="18">
        <v>62016213</v>
      </c>
      <c r="V108" s="18">
        <v>62016213</v>
      </c>
    </row>
    <row r="109" spans="1:22" ht="92.25" customHeight="1" x14ac:dyDescent="0.25">
      <c r="A109" s="14"/>
      <c r="B109" s="14"/>
      <c r="C109" s="22" t="s">
        <v>156</v>
      </c>
      <c r="D109" s="22" t="s">
        <v>16</v>
      </c>
      <c r="E109" s="22" t="s">
        <v>43</v>
      </c>
      <c r="F109" s="28" t="s">
        <v>128</v>
      </c>
      <c r="G109" s="28" t="s">
        <v>132</v>
      </c>
      <c r="H109" s="22" t="s">
        <v>60</v>
      </c>
      <c r="I109" s="22" t="s">
        <v>63</v>
      </c>
      <c r="J109" s="22" t="s">
        <v>178</v>
      </c>
      <c r="K109" s="31" t="s">
        <v>133</v>
      </c>
      <c r="L109" s="9" t="s">
        <v>157</v>
      </c>
      <c r="M109" s="16"/>
      <c r="N109" s="16"/>
      <c r="O109" s="16"/>
      <c r="P109" s="16"/>
      <c r="Q109" s="23">
        <v>406674</v>
      </c>
      <c r="R109" s="23">
        <v>64584</v>
      </c>
      <c r="S109" s="23">
        <v>406674</v>
      </c>
      <c r="T109" s="18">
        <v>337015</v>
      </c>
      <c r="U109" s="18">
        <v>337015</v>
      </c>
      <c r="V109" s="18">
        <v>337015</v>
      </c>
    </row>
    <row r="110" spans="1:22" ht="57.6" customHeight="1" x14ac:dyDescent="0.25">
      <c r="A110" s="14"/>
      <c r="B110" s="7" t="s">
        <v>98</v>
      </c>
      <c r="C110" s="21"/>
      <c r="D110" s="21" t="s">
        <v>16</v>
      </c>
      <c r="E110" s="21" t="s">
        <v>43</v>
      </c>
      <c r="F110" s="35" t="s">
        <v>99</v>
      </c>
      <c r="G110" s="35" t="s">
        <v>63</v>
      </c>
      <c r="H110" s="21" t="s">
        <v>91</v>
      </c>
      <c r="I110" s="21" t="s">
        <v>44</v>
      </c>
      <c r="J110" s="21" t="s">
        <v>178</v>
      </c>
      <c r="K110" s="7"/>
      <c r="L110" s="7"/>
      <c r="M110" s="7"/>
      <c r="N110" s="7"/>
      <c r="O110" s="7"/>
      <c r="P110" s="7"/>
      <c r="Q110" s="59">
        <f>Q112+Q114+Q115+Q117</f>
        <v>10490041.66</v>
      </c>
      <c r="R110" s="59">
        <f>R112+R114+R115+R117</f>
        <v>8310077.1099999994</v>
      </c>
      <c r="S110" s="59">
        <f>S111+S114+S115+S117</f>
        <v>10490041.66</v>
      </c>
      <c r="T110" s="45">
        <f>T112+T114</f>
        <v>4000309</v>
      </c>
      <c r="U110" s="45">
        <f>U112+U114</f>
        <v>4033943</v>
      </c>
      <c r="V110" s="45">
        <f>V112+V114</f>
        <v>4075086</v>
      </c>
    </row>
    <row r="111" spans="1:22" ht="135" customHeight="1" x14ac:dyDescent="0.25">
      <c r="A111" s="14"/>
      <c r="B111" s="7"/>
      <c r="C111" s="46" t="s">
        <v>112</v>
      </c>
      <c r="D111" s="46" t="s">
        <v>16</v>
      </c>
      <c r="E111" s="46" t="s">
        <v>43</v>
      </c>
      <c r="F111" s="63" t="s">
        <v>99</v>
      </c>
      <c r="G111" s="63" t="s">
        <v>135</v>
      </c>
      <c r="H111" s="46" t="s">
        <v>91</v>
      </c>
      <c r="I111" s="46" t="s">
        <v>44</v>
      </c>
      <c r="J111" s="46" t="s">
        <v>178</v>
      </c>
      <c r="K111" s="47" t="s">
        <v>253</v>
      </c>
      <c r="L111" s="47" t="s">
        <v>113</v>
      </c>
      <c r="M111" s="7"/>
      <c r="N111" s="7"/>
      <c r="O111" s="7"/>
      <c r="P111" s="7"/>
      <c r="Q111" s="43">
        <v>3523150</v>
      </c>
      <c r="R111" s="43">
        <v>2314237.71</v>
      </c>
      <c r="S111" s="43">
        <v>3523150</v>
      </c>
      <c r="T111" s="62">
        <v>3778220</v>
      </c>
      <c r="U111" s="62">
        <v>3809631</v>
      </c>
      <c r="V111" s="62">
        <v>3842202</v>
      </c>
    </row>
    <row r="112" spans="1:22" ht="111.6" customHeight="1" x14ac:dyDescent="0.25">
      <c r="A112" s="7" t="s">
        <v>92</v>
      </c>
      <c r="B112" s="14"/>
      <c r="C112" s="22" t="s">
        <v>112</v>
      </c>
      <c r="D112" s="22" t="s">
        <v>16</v>
      </c>
      <c r="E112" s="22" t="s">
        <v>43</v>
      </c>
      <c r="F112" s="28" t="s">
        <v>99</v>
      </c>
      <c r="G112" s="28" t="s">
        <v>135</v>
      </c>
      <c r="H112" s="22" t="s">
        <v>60</v>
      </c>
      <c r="I112" s="22" t="s">
        <v>44</v>
      </c>
      <c r="J112" s="22" t="s">
        <v>178</v>
      </c>
      <c r="K112" s="29" t="s">
        <v>176</v>
      </c>
      <c r="L112" s="9" t="s">
        <v>113</v>
      </c>
      <c r="M112" s="16"/>
      <c r="N112" s="16"/>
      <c r="O112" s="16"/>
      <c r="P112" s="16"/>
      <c r="Q112" s="23">
        <v>3523150</v>
      </c>
      <c r="R112" s="23">
        <v>2314237.31</v>
      </c>
      <c r="S112" s="23">
        <v>3523150</v>
      </c>
      <c r="T112" s="18">
        <v>3778220</v>
      </c>
      <c r="U112" s="18">
        <v>3809631</v>
      </c>
      <c r="V112" s="18">
        <v>3842202</v>
      </c>
    </row>
    <row r="113" spans="1:22" ht="1.9" customHeight="1" x14ac:dyDescent="0.25">
      <c r="A113" s="7"/>
      <c r="B113" s="14"/>
      <c r="C113" s="22" t="s">
        <v>112</v>
      </c>
      <c r="D113" s="22" t="s">
        <v>16</v>
      </c>
      <c r="E113" s="22" t="s">
        <v>43</v>
      </c>
      <c r="F113" s="28" t="s">
        <v>142</v>
      </c>
      <c r="G113" s="28" t="s">
        <v>125</v>
      </c>
      <c r="H113" s="22" t="s">
        <v>60</v>
      </c>
      <c r="I113" s="22" t="s">
        <v>44</v>
      </c>
      <c r="J113" s="22" t="s">
        <v>178</v>
      </c>
      <c r="K113" s="29" t="s">
        <v>166</v>
      </c>
      <c r="L113" s="9" t="s">
        <v>113</v>
      </c>
      <c r="M113" s="16"/>
      <c r="N113" s="16"/>
      <c r="O113" s="16"/>
      <c r="P113" s="16"/>
      <c r="Q113" s="23"/>
      <c r="R113" s="23"/>
      <c r="S113" s="23"/>
      <c r="T113" s="18"/>
      <c r="U113" s="18"/>
      <c r="V113" s="18"/>
    </row>
    <row r="114" spans="1:22" ht="85.5" customHeight="1" x14ac:dyDescent="0.25">
      <c r="A114" s="7"/>
      <c r="B114" s="14"/>
      <c r="C114" s="22" t="s">
        <v>112</v>
      </c>
      <c r="D114" s="22" t="s">
        <v>16</v>
      </c>
      <c r="E114" s="22" t="s">
        <v>43</v>
      </c>
      <c r="F114" s="28" t="s">
        <v>142</v>
      </c>
      <c r="G114" s="28" t="s">
        <v>125</v>
      </c>
      <c r="H114" s="22" t="s">
        <v>60</v>
      </c>
      <c r="I114" s="22" t="s">
        <v>44</v>
      </c>
      <c r="J114" s="22" t="s">
        <v>178</v>
      </c>
      <c r="K114" s="29" t="s">
        <v>177</v>
      </c>
      <c r="L114" s="9" t="s">
        <v>113</v>
      </c>
      <c r="M114" s="16"/>
      <c r="N114" s="16"/>
      <c r="O114" s="16"/>
      <c r="P114" s="16"/>
      <c r="Q114" s="23">
        <v>222211.66</v>
      </c>
      <c r="R114" s="23">
        <v>162559.79999999999</v>
      </c>
      <c r="S114" s="23">
        <v>222211.66</v>
      </c>
      <c r="T114" s="18">
        <v>222089</v>
      </c>
      <c r="U114" s="18">
        <v>224312</v>
      </c>
      <c r="V114" s="18">
        <v>232884</v>
      </c>
    </row>
    <row r="115" spans="1:22" ht="100.5" customHeight="1" x14ac:dyDescent="0.25">
      <c r="A115" s="14"/>
      <c r="B115" s="14"/>
      <c r="C115" s="22" t="s">
        <v>156</v>
      </c>
      <c r="D115" s="22" t="s">
        <v>16</v>
      </c>
      <c r="E115" s="22" t="s">
        <v>43</v>
      </c>
      <c r="F115" s="28" t="s">
        <v>249</v>
      </c>
      <c r="G115" s="28" t="s">
        <v>250</v>
      </c>
      <c r="H115" s="22" t="s">
        <v>60</v>
      </c>
      <c r="I115" s="22" t="s">
        <v>44</v>
      </c>
      <c r="J115" s="22" t="s">
        <v>178</v>
      </c>
      <c r="K115" s="29" t="s">
        <v>251</v>
      </c>
      <c r="L115" s="9" t="s">
        <v>157</v>
      </c>
      <c r="M115" s="16"/>
      <c r="N115" s="16"/>
      <c r="O115" s="16"/>
      <c r="P115" s="16"/>
      <c r="Q115" s="23">
        <v>1744680</v>
      </c>
      <c r="R115" s="23">
        <v>833280</v>
      </c>
      <c r="S115" s="23">
        <v>1744680</v>
      </c>
      <c r="T115" s="18"/>
      <c r="U115" s="18"/>
      <c r="V115" s="18"/>
    </row>
    <row r="116" spans="1:22" ht="1.5" hidden="1" customHeight="1" x14ac:dyDescent="0.25">
      <c r="A116" s="14"/>
      <c r="B116" s="7" t="s">
        <v>136</v>
      </c>
      <c r="C116" s="21"/>
      <c r="D116" s="21" t="s">
        <v>16</v>
      </c>
      <c r="E116" s="21" t="s">
        <v>33</v>
      </c>
      <c r="F116" s="35" t="s">
        <v>43</v>
      </c>
      <c r="G116" s="35" t="s">
        <v>63</v>
      </c>
      <c r="H116" s="21" t="s">
        <v>43</v>
      </c>
      <c r="I116" s="21" t="s">
        <v>63</v>
      </c>
      <c r="J116" s="21" t="s">
        <v>178</v>
      </c>
      <c r="K116" s="7" t="s">
        <v>136</v>
      </c>
      <c r="L116" s="9" t="s">
        <v>122</v>
      </c>
      <c r="M116" s="7"/>
      <c r="N116" s="7"/>
      <c r="O116" s="7"/>
      <c r="P116" s="7"/>
      <c r="Q116" s="59"/>
      <c r="R116" s="65"/>
      <c r="S116" s="65"/>
      <c r="T116" s="45">
        <v>0</v>
      </c>
      <c r="U116" s="45">
        <v>0</v>
      </c>
      <c r="V116" s="45">
        <v>0</v>
      </c>
    </row>
    <row r="117" spans="1:22" ht="52.9" customHeight="1" x14ac:dyDescent="0.25">
      <c r="A117" s="14"/>
      <c r="B117" s="7"/>
      <c r="C117" s="46" t="s">
        <v>156</v>
      </c>
      <c r="D117" s="46" t="s">
        <v>16</v>
      </c>
      <c r="E117" s="46" t="s">
        <v>43</v>
      </c>
      <c r="F117" s="63" t="s">
        <v>142</v>
      </c>
      <c r="G117" s="63" t="s">
        <v>125</v>
      </c>
      <c r="H117" s="46" t="s">
        <v>60</v>
      </c>
      <c r="I117" s="46" t="s">
        <v>44</v>
      </c>
      <c r="J117" s="46" t="s">
        <v>178</v>
      </c>
      <c r="K117" s="47" t="s">
        <v>166</v>
      </c>
      <c r="L117" s="9" t="s">
        <v>157</v>
      </c>
      <c r="M117" s="7"/>
      <c r="N117" s="7"/>
      <c r="O117" s="7"/>
      <c r="P117" s="7"/>
      <c r="Q117" s="43">
        <v>5000000</v>
      </c>
      <c r="R117" s="43">
        <v>5000000</v>
      </c>
      <c r="S117" s="43">
        <v>5000000</v>
      </c>
      <c r="T117" s="45"/>
      <c r="U117" s="45"/>
      <c r="V117" s="45"/>
    </row>
    <row r="118" spans="1:22" ht="30.75" customHeight="1" x14ac:dyDescent="0.25">
      <c r="A118" s="7" t="s">
        <v>100</v>
      </c>
      <c r="B118" s="5" t="s">
        <v>101</v>
      </c>
      <c r="C118" s="20"/>
      <c r="D118" s="20"/>
      <c r="E118" s="20"/>
      <c r="F118" s="36"/>
      <c r="G118" s="36"/>
      <c r="H118" s="20"/>
      <c r="I118" s="20"/>
      <c r="J118" s="20"/>
      <c r="K118" s="5"/>
      <c r="L118" s="6"/>
      <c r="M118" s="5"/>
      <c r="N118" s="5"/>
      <c r="O118" s="5"/>
      <c r="P118" s="5"/>
      <c r="Q118" s="61">
        <f t="shared" ref="Q118:V118" si="7">Q8+Q73</f>
        <v>191532052.53</v>
      </c>
      <c r="R118" s="61">
        <f t="shared" si="7"/>
        <v>147313852.22000003</v>
      </c>
      <c r="S118" s="61">
        <f t="shared" si="7"/>
        <v>193899252.84000003</v>
      </c>
      <c r="T118" s="48">
        <f t="shared" si="7"/>
        <v>175149488.23000002</v>
      </c>
      <c r="U118" s="48">
        <f t="shared" si="7"/>
        <v>161330100.88</v>
      </c>
      <c r="V118" s="48">
        <f t="shared" si="7"/>
        <v>156159071.88</v>
      </c>
    </row>
    <row r="119" spans="1:22" x14ac:dyDescent="0.25">
      <c r="A119" s="5"/>
      <c r="Q119" s="64" t="s">
        <v>252</v>
      </c>
      <c r="T119" s="42"/>
      <c r="U119" s="42"/>
      <c r="V119" s="42"/>
    </row>
  </sheetData>
  <mergeCells count="16">
    <mergeCell ref="Q4:Q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B4:B6"/>
    <mergeCell ref="C4:J4"/>
    <mergeCell ref="K4:K6"/>
    <mergeCell ref="L4:L6"/>
    <mergeCell ref="M4:P5"/>
  </mergeCells>
  <pageMargins left="0.70866141732283472" right="0" top="0.43307086614173229" bottom="0.31496062992125984" header="0.19685039370078741" footer="0.31496062992125984"/>
  <pageSetup paperSize="8" scale="33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источников доходов </vt:lpstr>
      <vt:lpstr>Лист1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2020-11-16T13:51:55Z</cp:lastPrinted>
  <dcterms:created xsi:type="dcterms:W3CDTF">2016-10-27T13:58:29Z</dcterms:created>
  <dcterms:modified xsi:type="dcterms:W3CDTF">2020-11-26T12:15:32Z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