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29102019\06112019\"/>
    </mc:Choice>
  </mc:AlternateContent>
  <bookViews>
    <workbookView xWindow="360" yWindow="1980" windowWidth="6660" windowHeight="7380"/>
  </bookViews>
  <sheets>
    <sheet name="Форма для уточнений бюджета" sheetId="3" r:id="rId1"/>
  </sheets>
  <definedNames>
    <definedName name="_xlnm.Print_Titles" localSheetId="0">'Форма для уточнений бюджета'!$4:$5</definedName>
    <definedName name="_xlnm.Print_Area" localSheetId="0">'Форма для уточнений бюджета'!$A$1:$N$135</definedName>
  </definedNames>
  <calcPr calcId="162913"/>
</workbook>
</file>

<file path=xl/calcChain.xml><?xml version="1.0" encoding="utf-8"?>
<calcChain xmlns="http://schemas.openxmlformats.org/spreadsheetml/2006/main">
  <c r="E38" i="3" l="1"/>
  <c r="M20" i="3" l="1"/>
  <c r="L23" i="3"/>
  <c r="M23" i="3" s="1"/>
  <c r="M22" i="3" l="1"/>
  <c r="E55" i="3"/>
  <c r="E19" i="3"/>
  <c r="D38" i="3" l="1"/>
  <c r="C38" i="3" l="1"/>
  <c r="E108" i="3" l="1"/>
  <c r="F92" i="3" l="1"/>
  <c r="F84" i="3" l="1"/>
  <c r="E81" i="3" l="1"/>
  <c r="L117" i="3" l="1"/>
  <c r="I92" i="3" l="1"/>
  <c r="F52" i="3" l="1"/>
  <c r="L52" i="3" s="1"/>
  <c r="M52" i="3" s="1"/>
  <c r="F51" i="3"/>
  <c r="L51" i="3" s="1"/>
  <c r="M51" i="3" s="1"/>
  <c r="E65" i="3" l="1"/>
  <c r="D129" i="3" l="1"/>
  <c r="E34" i="3" l="1"/>
  <c r="F53" i="3" l="1"/>
  <c r="L53" i="3" s="1"/>
  <c r="M53" i="3" s="1"/>
  <c r="I41" i="3" l="1"/>
  <c r="F24" i="3" l="1"/>
  <c r="F26" i="3"/>
  <c r="F27" i="3"/>
  <c r="J129" i="3" l="1"/>
  <c r="I127" i="3"/>
  <c r="F50" i="3" l="1"/>
  <c r="L50" i="3" s="1"/>
  <c r="M50" i="3" s="1"/>
  <c r="F57" i="3" l="1"/>
  <c r="L57" i="3" s="1"/>
  <c r="M57" i="3" s="1"/>
  <c r="I131" i="3" l="1"/>
  <c r="F127" i="3" l="1"/>
  <c r="L127" i="3" s="1"/>
  <c r="F78" i="3" l="1"/>
  <c r="L128" i="3" l="1"/>
  <c r="H19" i="3" l="1"/>
  <c r="I46" i="3" l="1"/>
  <c r="D9" i="3"/>
  <c r="D19" i="3"/>
  <c r="D34" i="3"/>
  <c r="D55" i="3"/>
  <c r="D65" i="3"/>
  <c r="D33" i="3" l="1"/>
  <c r="D32" i="3" s="1"/>
  <c r="D8" i="3"/>
  <c r="I112" i="3"/>
  <c r="D7" i="3" l="1"/>
  <c r="I85" i="3" l="1"/>
  <c r="I59" i="3" l="1"/>
  <c r="H81" i="3" l="1"/>
  <c r="J81" i="3"/>
  <c r="F46" i="3" l="1"/>
  <c r="F36" i="3"/>
  <c r="F49" i="3" l="1"/>
  <c r="L49" i="3" s="1"/>
  <c r="M49" i="3" s="1"/>
  <c r="F67" i="3" l="1"/>
  <c r="I67" i="3"/>
  <c r="F68" i="3"/>
  <c r="I68" i="3"/>
  <c r="F69" i="3"/>
  <c r="I69" i="3"/>
  <c r="F70" i="3"/>
  <c r="I70" i="3"/>
  <c r="F71" i="3"/>
  <c r="I71" i="3"/>
  <c r="F72" i="3"/>
  <c r="I72" i="3"/>
  <c r="F73" i="3"/>
  <c r="I73" i="3"/>
  <c r="I74" i="3"/>
  <c r="F74" i="3"/>
  <c r="F40" i="3"/>
  <c r="I40" i="3"/>
  <c r="F41" i="3"/>
  <c r="F42" i="3"/>
  <c r="I42" i="3"/>
  <c r="F43" i="3"/>
  <c r="I43" i="3"/>
  <c r="F44" i="3"/>
  <c r="I44" i="3"/>
  <c r="F45" i="3"/>
  <c r="I45" i="3"/>
  <c r="L46" i="3"/>
  <c r="M46" i="3" s="1"/>
  <c r="F47" i="3"/>
  <c r="I47" i="3"/>
  <c r="F48" i="3"/>
  <c r="I48" i="3"/>
  <c r="F54" i="3"/>
  <c r="I54" i="3"/>
  <c r="C34" i="3"/>
  <c r="C65" i="3"/>
  <c r="H65" i="3"/>
  <c r="J65" i="3"/>
  <c r="G55" i="3"/>
  <c r="H55" i="3"/>
  <c r="J55" i="3"/>
  <c r="K55" i="3"/>
  <c r="C55" i="3"/>
  <c r="I35" i="3"/>
  <c r="I36" i="3"/>
  <c r="L36" i="3" s="1"/>
  <c r="M36" i="3" s="1"/>
  <c r="I37" i="3"/>
  <c r="I39" i="3"/>
  <c r="I56" i="3"/>
  <c r="I58" i="3"/>
  <c r="I60" i="3"/>
  <c r="I61" i="3"/>
  <c r="I62" i="3"/>
  <c r="I63" i="3"/>
  <c r="I64" i="3"/>
  <c r="I66" i="3"/>
  <c r="I75" i="3"/>
  <c r="I76" i="3"/>
  <c r="I77" i="3"/>
  <c r="I78" i="3"/>
  <c r="L78" i="3" s="1"/>
  <c r="M78" i="3" s="1"/>
  <c r="F35" i="3"/>
  <c r="F37" i="3"/>
  <c r="F39" i="3"/>
  <c r="F56" i="3"/>
  <c r="F58" i="3"/>
  <c r="F59" i="3"/>
  <c r="F60" i="3"/>
  <c r="F61" i="3"/>
  <c r="F62" i="3"/>
  <c r="F63" i="3"/>
  <c r="F64" i="3"/>
  <c r="F66" i="3"/>
  <c r="F75" i="3"/>
  <c r="L75" i="3" s="1"/>
  <c r="M75" i="3" s="1"/>
  <c r="F76" i="3"/>
  <c r="F77" i="3"/>
  <c r="E118" i="3"/>
  <c r="E121" i="3"/>
  <c r="D121" i="3"/>
  <c r="H129" i="3"/>
  <c r="G129" i="3"/>
  <c r="F131" i="3"/>
  <c r="L131" i="3" s="1"/>
  <c r="M131" i="3" s="1"/>
  <c r="F122" i="3"/>
  <c r="F123" i="3"/>
  <c r="F124" i="3"/>
  <c r="F125" i="3"/>
  <c r="L125" i="3" s="1"/>
  <c r="M125" i="3" s="1"/>
  <c r="F126" i="3"/>
  <c r="F130" i="3"/>
  <c r="I130" i="3"/>
  <c r="M128" i="3"/>
  <c r="K121" i="3"/>
  <c r="C129" i="3"/>
  <c r="I126" i="3"/>
  <c r="I125" i="3"/>
  <c r="E90" i="3"/>
  <c r="F86" i="3"/>
  <c r="F85" i="3"/>
  <c r="L85" i="3" s="1"/>
  <c r="M85" i="3" s="1"/>
  <c r="I82" i="3"/>
  <c r="I83" i="3"/>
  <c r="I84" i="3"/>
  <c r="I86" i="3"/>
  <c r="I89" i="3"/>
  <c r="I91" i="3"/>
  <c r="I93" i="3"/>
  <c r="I95" i="3"/>
  <c r="I96" i="3"/>
  <c r="I97" i="3"/>
  <c r="I98" i="3"/>
  <c r="I99" i="3"/>
  <c r="I102" i="3"/>
  <c r="I103" i="3"/>
  <c r="I104" i="3"/>
  <c r="I105" i="3"/>
  <c r="I106" i="3"/>
  <c r="I109" i="3"/>
  <c r="I110" i="3"/>
  <c r="I111" i="3"/>
  <c r="I113" i="3"/>
  <c r="I114" i="3"/>
  <c r="F82" i="3"/>
  <c r="F83" i="3"/>
  <c r="F89" i="3"/>
  <c r="F91" i="3"/>
  <c r="F93" i="3"/>
  <c r="F95" i="3"/>
  <c r="F96" i="3"/>
  <c r="F97" i="3"/>
  <c r="F98" i="3"/>
  <c r="F99" i="3"/>
  <c r="F102" i="3"/>
  <c r="F103" i="3"/>
  <c r="F104" i="3"/>
  <c r="F105" i="3"/>
  <c r="F106" i="3"/>
  <c r="F109" i="3"/>
  <c r="F110" i="3"/>
  <c r="F111" i="3"/>
  <c r="F112" i="3"/>
  <c r="L112" i="3" s="1"/>
  <c r="M112" i="3" s="1"/>
  <c r="F113" i="3"/>
  <c r="F114" i="3"/>
  <c r="L114" i="3" s="1"/>
  <c r="C81" i="3"/>
  <c r="C80" i="3" s="1"/>
  <c r="D81" i="3"/>
  <c r="D80" i="3" s="1"/>
  <c r="K65" i="3"/>
  <c r="I65" i="3" s="1"/>
  <c r="G34" i="3"/>
  <c r="H34" i="3"/>
  <c r="J34" i="3"/>
  <c r="K34" i="3"/>
  <c r="G38" i="3"/>
  <c r="H38" i="3"/>
  <c r="J38" i="3"/>
  <c r="K38" i="3"/>
  <c r="G19" i="3"/>
  <c r="J19" i="3"/>
  <c r="K19" i="3"/>
  <c r="C19" i="3"/>
  <c r="G9" i="3"/>
  <c r="H9" i="3"/>
  <c r="H8" i="3" s="1"/>
  <c r="J9" i="3"/>
  <c r="K9" i="3"/>
  <c r="C9" i="3"/>
  <c r="E9" i="3"/>
  <c r="L10" i="3"/>
  <c r="M10" i="3" s="1"/>
  <c r="I11" i="3"/>
  <c r="L11" i="3" s="1"/>
  <c r="M11" i="3" s="1"/>
  <c r="I13" i="3"/>
  <c r="L13" i="3" s="1"/>
  <c r="M13" i="3" s="1"/>
  <c r="I14" i="3"/>
  <c r="I15" i="3"/>
  <c r="E80" i="3"/>
  <c r="G81" i="3"/>
  <c r="G80" i="3" s="1"/>
  <c r="H80" i="3"/>
  <c r="J80" i="3"/>
  <c r="K81" i="3"/>
  <c r="I81" i="3" s="1"/>
  <c r="D90" i="3"/>
  <c r="G90" i="3"/>
  <c r="H90" i="3"/>
  <c r="J90" i="3"/>
  <c r="K90" i="3"/>
  <c r="D94" i="3"/>
  <c r="E94" i="3"/>
  <c r="G94" i="3"/>
  <c r="H94" i="3"/>
  <c r="J94" i="3"/>
  <c r="K94" i="3"/>
  <c r="D101" i="3"/>
  <c r="E101" i="3"/>
  <c r="G101" i="3"/>
  <c r="H101" i="3"/>
  <c r="J101" i="3"/>
  <c r="K101" i="3"/>
  <c r="D107" i="3"/>
  <c r="E107" i="3"/>
  <c r="G108" i="3"/>
  <c r="H108" i="3"/>
  <c r="H107" i="3" s="1"/>
  <c r="J108" i="3"/>
  <c r="J107" i="3" s="1"/>
  <c r="K108" i="3"/>
  <c r="K107" i="3" s="1"/>
  <c r="C108" i="3"/>
  <c r="C107" i="3" s="1"/>
  <c r="C101" i="3"/>
  <c r="C94" i="3"/>
  <c r="C90" i="3"/>
  <c r="I124" i="3"/>
  <c r="F19" i="3"/>
  <c r="M24" i="3"/>
  <c r="M25" i="3"/>
  <c r="I26" i="3"/>
  <c r="I27" i="3"/>
  <c r="L27" i="3" s="1"/>
  <c r="M27" i="3" s="1"/>
  <c r="I28" i="3"/>
  <c r="L28" i="3" s="1"/>
  <c r="M28" i="3" s="1"/>
  <c r="C121" i="3"/>
  <c r="G121" i="3"/>
  <c r="H121" i="3"/>
  <c r="J121" i="3"/>
  <c r="C118" i="3"/>
  <c r="D118" i="3"/>
  <c r="G118" i="3"/>
  <c r="H118" i="3"/>
  <c r="J118" i="3"/>
  <c r="K118" i="3"/>
  <c r="K134" i="3"/>
  <c r="F15" i="3"/>
  <c r="F16" i="3"/>
  <c r="F18" i="3"/>
  <c r="I31" i="3"/>
  <c r="L31" i="3" s="1"/>
  <c r="M31" i="3" s="1"/>
  <c r="I30" i="3"/>
  <c r="I29" i="3"/>
  <c r="L29" i="3" s="1"/>
  <c r="M29" i="3" s="1"/>
  <c r="I18" i="3"/>
  <c r="I16" i="3"/>
  <c r="F120" i="3"/>
  <c r="I120" i="3"/>
  <c r="I122" i="3"/>
  <c r="I123" i="3"/>
  <c r="F119" i="3"/>
  <c r="I119" i="3"/>
  <c r="I129" i="3"/>
  <c r="L129" i="3" s="1"/>
  <c r="M129" i="3" s="1"/>
  <c r="L17" i="3"/>
  <c r="M17" i="3" s="1"/>
  <c r="L12" i="3"/>
  <c r="M12" i="3" s="1"/>
  <c r="L56" i="3" l="1"/>
  <c r="M56" i="3" s="1"/>
  <c r="L113" i="3"/>
  <c r="M113" i="3" s="1"/>
  <c r="M114" i="3"/>
  <c r="G8" i="3"/>
  <c r="L86" i="3"/>
  <c r="M86" i="3" s="1"/>
  <c r="L77" i="3"/>
  <c r="M77" i="3" s="1"/>
  <c r="L111" i="3"/>
  <c r="M111" i="3" s="1"/>
  <c r="E117" i="3"/>
  <c r="E134" i="3" s="1"/>
  <c r="L68" i="3"/>
  <c r="M68" i="3" s="1"/>
  <c r="L72" i="3"/>
  <c r="M72" i="3" s="1"/>
  <c r="L70" i="3"/>
  <c r="M70" i="3" s="1"/>
  <c r="L104" i="3"/>
  <c r="M104" i="3" s="1"/>
  <c r="L54" i="3"/>
  <c r="M54" i="3" s="1"/>
  <c r="L76" i="3"/>
  <c r="M76" i="3" s="1"/>
  <c r="L64" i="3"/>
  <c r="M64" i="3" s="1"/>
  <c r="I34" i="3"/>
  <c r="F121" i="3"/>
  <c r="L37" i="3"/>
  <c r="M37" i="3" s="1"/>
  <c r="C33" i="3"/>
  <c r="C32" i="3" s="1"/>
  <c r="L105" i="3"/>
  <c r="M105" i="3" s="1"/>
  <c r="L93" i="3"/>
  <c r="M93" i="3" s="1"/>
  <c r="L120" i="3"/>
  <c r="M120" i="3" s="1"/>
  <c r="L122" i="3"/>
  <c r="M122" i="3" s="1"/>
  <c r="D117" i="3"/>
  <c r="M117" i="3" s="1"/>
  <c r="L124" i="3"/>
  <c r="M124" i="3" s="1"/>
  <c r="G117" i="3"/>
  <c r="L110" i="3"/>
  <c r="M110" i="3" s="1"/>
  <c r="L97" i="3"/>
  <c r="M97" i="3" s="1"/>
  <c r="L119" i="3"/>
  <c r="M119" i="3" s="1"/>
  <c r="I118" i="3"/>
  <c r="J8" i="3"/>
  <c r="L109" i="3"/>
  <c r="M109" i="3" s="1"/>
  <c r="L96" i="3"/>
  <c r="M96" i="3" s="1"/>
  <c r="L67" i="3"/>
  <c r="M67" i="3" s="1"/>
  <c r="J117" i="3"/>
  <c r="J134" i="3" s="1"/>
  <c r="I121" i="3"/>
  <c r="C117" i="3"/>
  <c r="L103" i="3"/>
  <c r="M103" i="3" s="1"/>
  <c r="L98" i="3"/>
  <c r="M98" i="3" s="1"/>
  <c r="L89" i="3"/>
  <c r="M89" i="3" s="1"/>
  <c r="L39" i="3"/>
  <c r="M39" i="3" s="1"/>
  <c r="L35" i="3"/>
  <c r="M35" i="3" s="1"/>
  <c r="L71" i="3"/>
  <c r="M71" i="3" s="1"/>
  <c r="L69" i="3"/>
  <c r="M69" i="3" s="1"/>
  <c r="L73" i="3"/>
  <c r="M73" i="3" s="1"/>
  <c r="I9" i="3"/>
  <c r="F9" i="3"/>
  <c r="F8" i="3" s="1"/>
  <c r="C8" i="3"/>
  <c r="I107" i="3"/>
  <c r="F38" i="3"/>
  <c r="F34" i="3"/>
  <c r="L130" i="3"/>
  <c r="M130" i="3" s="1"/>
  <c r="L126" i="3"/>
  <c r="M126" i="3" s="1"/>
  <c r="L74" i="3"/>
  <c r="M74" i="3" s="1"/>
  <c r="F118" i="3"/>
  <c r="L30" i="3"/>
  <c r="M30" i="3" s="1"/>
  <c r="L106" i="3"/>
  <c r="M106" i="3" s="1"/>
  <c r="L102" i="3"/>
  <c r="M102" i="3" s="1"/>
  <c r="K8" i="3"/>
  <c r="F101" i="3"/>
  <c r="L62" i="3"/>
  <c r="M62" i="3" s="1"/>
  <c r="L45" i="3"/>
  <c r="M45" i="3" s="1"/>
  <c r="L43" i="3"/>
  <c r="M43" i="3" s="1"/>
  <c r="H33" i="3"/>
  <c r="H32" i="3" s="1"/>
  <c r="F65" i="3"/>
  <c r="L65" i="3" s="1"/>
  <c r="M65" i="3" s="1"/>
  <c r="L41" i="3"/>
  <c r="M41" i="3" s="1"/>
  <c r="L47" i="3"/>
  <c r="M47" i="3" s="1"/>
  <c r="L14" i="3"/>
  <c r="M14" i="3" s="1"/>
  <c r="L44" i="3"/>
  <c r="M44" i="3" s="1"/>
  <c r="L18" i="3"/>
  <c r="M18" i="3" s="1"/>
  <c r="L15" i="3"/>
  <c r="M15" i="3" s="1"/>
  <c r="L61" i="3"/>
  <c r="M61" i="3" s="1"/>
  <c r="L48" i="3"/>
  <c r="M48" i="3" s="1"/>
  <c r="I19" i="3"/>
  <c r="L16" i="3"/>
  <c r="M16" i="3" s="1"/>
  <c r="F55" i="3"/>
  <c r="L42" i="3"/>
  <c r="M42" i="3" s="1"/>
  <c r="L40" i="3"/>
  <c r="M40" i="3" s="1"/>
  <c r="L26" i="3"/>
  <c r="M26" i="3" s="1"/>
  <c r="L59" i="3"/>
  <c r="M59" i="3" s="1"/>
  <c r="L123" i="3"/>
  <c r="M123" i="3" s="1"/>
  <c r="L134" i="3"/>
  <c r="C88" i="3"/>
  <c r="C79" i="3" s="1"/>
  <c r="C115" i="3" s="1"/>
  <c r="L82" i="3"/>
  <c r="M82" i="3" s="1"/>
  <c r="L83" i="3"/>
  <c r="M83" i="3" s="1"/>
  <c r="L63" i="3"/>
  <c r="M63" i="3" s="1"/>
  <c r="I55" i="3"/>
  <c r="J33" i="3"/>
  <c r="J32" i="3" s="1"/>
  <c r="I108" i="3"/>
  <c r="G88" i="3"/>
  <c r="J88" i="3"/>
  <c r="J79" i="3" s="1"/>
  <c r="J115" i="3" s="1"/>
  <c r="L84" i="3"/>
  <c r="M84" i="3" s="1"/>
  <c r="K88" i="3"/>
  <c r="K33" i="3"/>
  <c r="K32" i="3" s="1"/>
  <c r="L66" i="3"/>
  <c r="M66" i="3" s="1"/>
  <c r="H88" i="3"/>
  <c r="H79" i="3" s="1"/>
  <c r="H115" i="3" s="1"/>
  <c r="I94" i="3"/>
  <c r="K80" i="3"/>
  <c r="I80" i="3" s="1"/>
  <c r="F81" i="3"/>
  <c r="L81" i="3" s="1"/>
  <c r="M81" i="3" s="1"/>
  <c r="I90" i="3"/>
  <c r="L60" i="3"/>
  <c r="M60" i="3" s="1"/>
  <c r="L58" i="3"/>
  <c r="M58" i="3" s="1"/>
  <c r="E8" i="3"/>
  <c r="L91" i="3"/>
  <c r="M91" i="3" s="1"/>
  <c r="F108" i="3"/>
  <c r="G107" i="3"/>
  <c r="F107" i="3" s="1"/>
  <c r="L107" i="3" s="1"/>
  <c r="M107" i="3" s="1"/>
  <c r="L92" i="3"/>
  <c r="M92" i="3" s="1"/>
  <c r="F80" i="3"/>
  <c r="E88" i="3"/>
  <c r="E79" i="3" s="1"/>
  <c r="E115" i="3" s="1"/>
  <c r="G33" i="3"/>
  <c r="D88" i="3"/>
  <c r="D79" i="3" s="1"/>
  <c r="D115" i="3" s="1"/>
  <c r="D116" i="3" s="1"/>
  <c r="E33" i="3"/>
  <c r="E32" i="3" s="1"/>
  <c r="I101" i="3"/>
  <c r="L99" i="3"/>
  <c r="M99" i="3" s="1"/>
  <c r="L95" i="3"/>
  <c r="M95" i="3" s="1"/>
  <c r="F94" i="3"/>
  <c r="F90" i="3"/>
  <c r="I38" i="3"/>
  <c r="L34" i="3" l="1"/>
  <c r="M34" i="3" s="1"/>
  <c r="L121" i="3"/>
  <c r="M121" i="3" s="1"/>
  <c r="J7" i="3"/>
  <c r="J87" i="3" s="1"/>
  <c r="L118" i="3"/>
  <c r="M118" i="3" s="1"/>
  <c r="D134" i="3"/>
  <c r="C7" i="3"/>
  <c r="C100" i="3" s="1"/>
  <c r="D133" i="3"/>
  <c r="L9" i="3"/>
  <c r="M9" i="3"/>
  <c r="I8" i="3"/>
  <c r="I7" i="3" s="1"/>
  <c r="L38" i="3"/>
  <c r="M38" i="3" s="1"/>
  <c r="L101" i="3"/>
  <c r="M101" i="3" s="1"/>
  <c r="G79" i="3"/>
  <c r="G115" i="3" s="1"/>
  <c r="F115" i="3" s="1"/>
  <c r="H7" i="3"/>
  <c r="H87" i="3" s="1"/>
  <c r="K7" i="3"/>
  <c r="K100" i="3" s="1"/>
  <c r="L55" i="3"/>
  <c r="M55" i="3" s="1"/>
  <c r="M134" i="3"/>
  <c r="L108" i="3"/>
  <c r="M108" i="3" s="1"/>
  <c r="L94" i="3"/>
  <c r="M94" i="3" s="1"/>
  <c r="I33" i="3"/>
  <c r="I32" i="3" s="1"/>
  <c r="I88" i="3"/>
  <c r="L80" i="3"/>
  <c r="M80" i="3" s="1"/>
  <c r="L90" i="3"/>
  <c r="M90" i="3" s="1"/>
  <c r="D87" i="3"/>
  <c r="E7" i="3"/>
  <c r="E100" i="3" s="1"/>
  <c r="F33" i="3"/>
  <c r="F32" i="3" s="1"/>
  <c r="F7" i="3" s="1"/>
  <c r="G32" i="3"/>
  <c r="K79" i="3"/>
  <c r="F88" i="3"/>
  <c r="M21" i="3"/>
  <c r="M19" i="3" s="1"/>
  <c r="L19" i="3"/>
  <c r="J100" i="3" l="1"/>
  <c r="J116" i="3"/>
  <c r="M8" i="3"/>
  <c r="C87" i="3"/>
  <c r="C116" i="3"/>
  <c r="C133" i="3" s="1"/>
  <c r="L8" i="3"/>
  <c r="K87" i="3"/>
  <c r="I87" i="3" s="1"/>
  <c r="F79" i="3"/>
  <c r="H116" i="3"/>
  <c r="H100" i="3"/>
  <c r="G7" i="3"/>
  <c r="G116" i="3" s="1"/>
  <c r="E116" i="3"/>
  <c r="E133" i="3" s="1"/>
  <c r="L88" i="3"/>
  <c r="M88" i="3" s="1"/>
  <c r="L33" i="3"/>
  <c r="L32" i="3" s="1"/>
  <c r="D100" i="3"/>
  <c r="E87" i="3"/>
  <c r="K115" i="3"/>
  <c r="I79" i="3"/>
  <c r="I100" i="3"/>
  <c r="L7" i="3" l="1"/>
  <c r="L79" i="3"/>
  <c r="M79" i="3" s="1"/>
  <c r="G100" i="3"/>
  <c r="F100" i="3" s="1"/>
  <c r="L100" i="3" s="1"/>
  <c r="M100" i="3" s="1"/>
  <c r="G87" i="3"/>
  <c r="F87" i="3" s="1"/>
  <c r="L87" i="3" s="1"/>
  <c r="M87" i="3" s="1"/>
  <c r="F116" i="3"/>
  <c r="M33" i="3"/>
  <c r="M32" i="3" s="1"/>
  <c r="M7" i="3" s="1"/>
  <c r="I115" i="3"/>
  <c r="L115" i="3" s="1"/>
  <c r="M115" i="3" s="1"/>
  <c r="K116" i="3"/>
  <c r="I116" i="3" l="1"/>
  <c r="L116" i="3" s="1"/>
  <c r="M116" i="3" s="1"/>
  <c r="M133" i="3" l="1"/>
  <c r="E131" i="3"/>
</calcChain>
</file>

<file path=xl/sharedStrings.xml><?xml version="1.0" encoding="utf-8"?>
<sst xmlns="http://schemas.openxmlformats.org/spreadsheetml/2006/main" count="258" uniqueCount="252">
  <si>
    <t>Налог на доходы физических лиц</t>
  </si>
  <si>
    <t>Акцизы</t>
  </si>
  <si>
    <t>Прочие налоговые доходы</t>
  </si>
  <si>
    <t>Неналоговые доходы</t>
  </si>
  <si>
    <t>Профицит (+)/дефицит (-)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</si>
  <si>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</si>
  <si>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</si>
  <si>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</si>
  <si>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</si>
  <si>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</si>
  <si>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</si>
  <si>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</si>
  <si>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</si>
  <si>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Недостаток средств (-) на финансовое обеспечение расходов раздела I</t>
  </si>
  <si>
    <t>Раздел II. Первоочередные расходы</t>
  </si>
  <si>
    <t>Раздел III. Расходы</t>
  </si>
  <si>
    <t>Итого источников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</si>
  <si>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</si>
  <si>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</si>
  <si>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</si>
  <si>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РАСХОДЫ БЮДЖЕТА</t>
  </si>
  <si>
    <t xml:space="preserve"> - получение бюджетных кредитов</t>
  </si>
  <si>
    <t>2=2.1.+2.2.+2.6.</t>
  </si>
  <si>
    <t>2.2.=2.3.+2.4.+2.5.</t>
  </si>
  <si>
    <t>2.6.= 2.7.+2.8.+2.9.+2.10.+2.11.</t>
  </si>
  <si>
    <t>Недостаток средств (-) на финансовое обеспечение расходов разделов I и II</t>
  </si>
  <si>
    <t>2.12.=Итого доходы-1-2</t>
  </si>
  <si>
    <t>Остатки средств бюджетов</t>
  </si>
  <si>
    <t>Остатки нецелевых средств</t>
  </si>
  <si>
    <t>Недостаток средств на финансовое обеспечение расходов (с учётом источников финансирования)</t>
  </si>
  <si>
    <t>ВР 241+242+244+245</t>
  </si>
  <si>
    <t xml:space="preserve"> ВР 330</t>
  </si>
  <si>
    <t xml:space="preserve"> ВР 630</t>
  </si>
  <si>
    <t>ВР 810</t>
  </si>
  <si>
    <t>ВР 830</t>
  </si>
  <si>
    <t>ВР 850</t>
  </si>
  <si>
    <t>ВР 400</t>
  </si>
  <si>
    <t>ВР 243</t>
  </si>
  <si>
    <t>ВР 350</t>
  </si>
  <si>
    <t>ВР 870</t>
  </si>
  <si>
    <t>Изменения, предусмотренные проектом решения</t>
  </si>
  <si>
    <t>Бюджетные ассигнования с учетом проекта решения</t>
  </si>
  <si>
    <t>Доходы от арендной платы за землю</t>
  </si>
  <si>
    <t xml:space="preserve">Доходы от сдачи в аренду имущества </t>
  </si>
  <si>
    <t>Доходы от оказания платных услуг и компенсации затрат государства</t>
  </si>
  <si>
    <t xml:space="preserve">Прочие неналоговые доходы </t>
  </si>
  <si>
    <t>ЕНВД</t>
  </si>
  <si>
    <t>Госпошлина</t>
  </si>
  <si>
    <t xml:space="preserve">Безвозмездные поступления из областного бюджета </t>
  </si>
  <si>
    <t>прочие дотации</t>
  </si>
  <si>
    <t>Иные МБТ</t>
  </si>
  <si>
    <t>Остатки целевых средств, поступивших из областного бюджета</t>
  </si>
  <si>
    <t>Административные платежи и сборы</t>
  </si>
  <si>
    <t>Штрафы, санкции, возмещение ущерба</t>
  </si>
  <si>
    <t xml:space="preserve"> ВР 121+129</t>
  </si>
  <si>
    <t xml:space="preserve"> ВР 111+119+121+129 + ВР 600 (в части з/п)
</t>
  </si>
  <si>
    <t>ВР 111+119</t>
  </si>
  <si>
    <t>ВР 600 (в части з/п)</t>
  </si>
  <si>
    <t xml:space="preserve">1.2. Социальные выплаты гражданм </t>
  </si>
  <si>
    <t xml:space="preserve"> ВР 310+320</t>
  </si>
  <si>
    <t>1.3. Стипендии</t>
  </si>
  <si>
    <t>ВР 340</t>
  </si>
  <si>
    <t>1=1.1.+1.2.+1.3.</t>
  </si>
  <si>
    <t xml:space="preserve">2.2. Расходы на первоочередные нужды, из них:                   </t>
  </si>
  <si>
    <t xml:space="preserve"> ВР 730</t>
  </si>
  <si>
    <t>2.3. Иные выплаты</t>
  </si>
  <si>
    <t>2.4. Иные закупки товаров, работ и услуг для обеспечения муниципальных нужд 
(за исключением закупки товаров, работ, услуг в целях капитального ремонта муниципального имущества)</t>
  </si>
  <si>
    <t>2.5. Публичные нормативные выплаты гражданам несоциального характера</t>
  </si>
  <si>
    <t>2.6. Расходы на прочие нужды, из них:</t>
  </si>
  <si>
    <t>2.7. 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</si>
  <si>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1.1.3. работников автономных и бюджетных учреждений</t>
  </si>
  <si>
    <t xml:space="preserve">ВР 610+620-1.1.3.
</t>
  </si>
  <si>
    <t>2.9.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</si>
  <si>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2.10. Исполнение судебных актов</t>
  </si>
  <si>
    <t>2.11. Уплата налогов, сборов и иных платежей</t>
  </si>
  <si>
    <t>3.1. Капитальные вложения в объекты недвижимого имущества государственной (муниципальной) собственности</t>
  </si>
  <si>
    <t>3.2. Закупка товаров, работ, услуг в целях капитального ремонта государственного (муниципального) имущества</t>
  </si>
  <si>
    <t>3.3. Премии и гранты</t>
  </si>
  <si>
    <t xml:space="preserve">ВР 843 
</t>
  </si>
  <si>
    <t>3.4. 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</si>
  <si>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 Резервные средства</t>
  </si>
  <si>
    <t>3=3.1.+3.2.+3.3.+3.4.+3.5.</t>
  </si>
  <si>
    <t>Справочно:</t>
  </si>
  <si>
    <t>1+2+3+4+5+6</t>
  </si>
  <si>
    <t>1.Бюджетные кредиты, полученные от других бюджетов</t>
  </si>
  <si>
    <t>2.Кредиты, полученные от кредитных организаций</t>
  </si>
  <si>
    <t>3.Исполнение муниципальных гарантий</t>
  </si>
  <si>
    <t>4.Акции и иные формы участия в капитале</t>
  </si>
  <si>
    <t>5.Прочие источники финансирования дефицита бюджета</t>
  </si>
  <si>
    <t>6.Изменение остатков средств бюджетов</t>
  </si>
  <si>
    <t>ВР 112+113+122+123</t>
  </si>
  <si>
    <t>1.1. 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</si>
  <si>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Наименование позиции</t>
  </si>
  <si>
    <t xml:space="preserve">КБК </t>
  </si>
  <si>
    <t>увеличение (+)</t>
  </si>
  <si>
    <t>уменьшение (-)</t>
  </si>
  <si>
    <t>средства областного бюджета</t>
  </si>
  <si>
    <t>средства местного бюджета</t>
  </si>
  <si>
    <t>6=7+8</t>
  </si>
  <si>
    <t>9=10+11</t>
  </si>
  <si>
    <t>12=6+9</t>
  </si>
  <si>
    <t>13=4+12</t>
  </si>
  <si>
    <t xml:space="preserve">ДОХОДЫ </t>
  </si>
  <si>
    <t>Налоговые доходы</t>
  </si>
  <si>
    <t>1.1.2. работников муниципальных органов власти</t>
  </si>
  <si>
    <t xml:space="preserve">2.1. Расходы на обслуживание муниципального долга </t>
  </si>
  <si>
    <t>2.8.Субсидии некоммерческим организациям (за исключением муниципальных учреждений)</t>
  </si>
  <si>
    <t>Дефицит, %</t>
  </si>
  <si>
    <t>4 = 5-1-2-3 (360+880+862+500)</t>
  </si>
  <si>
    <t>Раздел IV. Другие расходы (за искл. групп I, II и III), в т.ч.</t>
  </si>
  <si>
    <t>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</si>
  <si>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</si>
  <si>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</si>
  <si>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</si>
  <si>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Налог, взимаемый в связи с применением патентной системы налогообложения</t>
  </si>
  <si>
    <t>00010800000000000000</t>
  </si>
  <si>
    <t>00010900000000000000</t>
  </si>
  <si>
    <t>00011105010000000100                          00011105020000000120</t>
  </si>
  <si>
    <t>00011201000010000120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</si>
  <si>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</si>
  <si>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</si>
  <si>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</si>
  <si>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00011401000000000410</t>
  </si>
  <si>
    <t>00011500000000000000</t>
  </si>
  <si>
    <t>00011600000000000000</t>
  </si>
  <si>
    <t>00011700000000000000</t>
  </si>
  <si>
    <t>512</t>
  </si>
  <si>
    <t>Иные дотации</t>
  </si>
  <si>
    <t>00021900000000000000</t>
  </si>
  <si>
    <t>00020700000000000000</t>
  </si>
  <si>
    <t>00021800000000000000</t>
  </si>
  <si>
    <t>Прочие безвозмездные поступления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</si>
  <si>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 </t>
  </si>
  <si>
    <t>Возврат остатков субсидий, субвенций и иных МБТ, имеющих целевое назначение, прошлых лет</t>
  </si>
  <si>
    <t>00010102000010000110</t>
  </si>
  <si>
    <t>00010302000010000110</t>
  </si>
  <si>
    <t>00010502000020000110</t>
  </si>
  <si>
    <t>00010503000010000110</t>
  </si>
  <si>
    <t>00010504000020000110</t>
  </si>
  <si>
    <t>00010601000000000110</t>
  </si>
  <si>
    <t>00010606000000000110</t>
  </si>
  <si>
    <t>Доходы от продажи квартир</t>
  </si>
  <si>
    <t>Доходы от реализации имущества находящегося в государственной и муниципальной собственности</t>
  </si>
  <si>
    <t xml:space="preserve">00011402000000000000                         </t>
  </si>
  <si>
    <t>Плата за негативное воздействие на окружающую среду</t>
  </si>
  <si>
    <t>Платежи от государственных и муниципальных унитарных предприятий</t>
  </si>
  <si>
    <t>00011107000000000120</t>
  </si>
  <si>
    <t>00011105030000000120                                00011105070000000120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</si>
  <si>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</si>
  <si>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>Субвенции, в т.ч. (субвенции, по которым вносятся изменения)</t>
  </si>
  <si>
    <t>Субсидии, в т.ч. (субсидии, по которым вносятся изменения)</t>
  </si>
  <si>
    <t>Дефицит/(Доходы-Безвозмездные поступления-Допнорматив по НДФЛ)*100%</t>
  </si>
  <si>
    <t>Единица измерения: рублей</t>
  </si>
  <si>
    <t>Детальное пояснение каждой позиции вносимых изменений, в том числе отдельных составляющих сумм изменений</t>
  </si>
  <si>
    <t>ВСЕГО</t>
  </si>
  <si>
    <t>Раздел I. Социально значимые расходы</t>
  </si>
  <si>
    <t>1.1.1. работников казенных учреждений</t>
  </si>
  <si>
    <t>Дополнтельный норматив по НДФЛ, рублей</t>
  </si>
  <si>
    <t>Перечень бюджетных обязательств (расходов)</t>
  </si>
  <si>
    <t>Итого иные расходы</t>
  </si>
  <si>
    <t>иные ВР</t>
  </si>
  <si>
    <t>00010000000000000000</t>
  </si>
  <si>
    <t>00020000000000000000</t>
  </si>
  <si>
    <t>х</t>
  </si>
  <si>
    <t>00020202999000000151</t>
  </si>
  <si>
    <t>Прочие субсидии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</si>
  <si>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</si>
  <si>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00020202133000000151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</si>
  <si>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</si>
  <si>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</si>
  <si>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</si>
  <si>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</si>
  <si>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</si>
  <si>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</si>
  <si>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00020202008000000151</t>
  </si>
  <si>
    <t>Субсидии бюджетам на обеспечение жильем молодых семей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</si>
  <si>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</si>
  <si>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</si>
  <si>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</si>
  <si>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</si>
  <si>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местным бюджетам на выполнение передаваемых полномочий субъектов Российской Федерации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</si>
  <si>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</si>
  <si>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</si>
  <si>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</si>
  <si>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</si>
  <si>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</si>
  <si>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</si>
  <si>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</si>
  <si>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00020400000000000000</t>
  </si>
  <si>
    <t>Иные МБТ, в т.ч. (иные МБТ, по которым вносятся изменения)</t>
  </si>
  <si>
    <t xml:space="preserve">Безвозмездные поступления от негосударственных организаций </t>
  </si>
  <si>
    <t xml:space="preserve">Субсидии бюджетам на реализацию федеральных целевых программ 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</si>
  <si>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</si>
  <si>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</si>
  <si>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</si>
  <si>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</si>
  <si>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</si>
  <si>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</si>
  <si>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</si>
  <si>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</si>
  <si>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</si>
  <si>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</si>
  <si>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Субсидии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</si>
  <si>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на поддержку отрасли культуры</t>
  </si>
  <si>
    <t>Субсидии бюджетам на реализацию мероприятий по обеспечению жильем молодых семей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</si>
  <si>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</si>
  <si>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2018 год</t>
  </si>
  <si>
    <t xml:space="preserve">Исполнено на 01.01.2019 </t>
  </si>
  <si>
    <t>00020201000000000150</t>
  </si>
  <si>
    <t>00020215001000000150</t>
  </si>
  <si>
    <t>00020215002000000150</t>
  </si>
  <si>
    <t>00020219999000000150</t>
  </si>
  <si>
    <t>00020202000000000150</t>
  </si>
  <si>
    <t>00020202009000000150</t>
  </si>
  <si>
    <t>00020202088000000150</t>
  </si>
  <si>
    <t>0002020221500000150</t>
  </si>
  <si>
    <t>00020220216000000150</t>
  </si>
  <si>
    <t>00020220051000000150</t>
  </si>
  <si>
    <t>0002020222000000150</t>
  </si>
  <si>
    <t>00020202284000000150</t>
  </si>
  <si>
    <t>00020225097000000150</t>
  </si>
  <si>
    <t>00020225467000000150</t>
  </si>
  <si>
    <t>00020225497000000150</t>
  </si>
  <si>
    <t>00020225519000000150</t>
  </si>
  <si>
    <t>00020203000000000150</t>
  </si>
  <si>
    <t>00020235118000000150</t>
  </si>
  <si>
    <t>00020235260000000150</t>
  </si>
  <si>
    <t>0002023024000000150</t>
  </si>
  <si>
    <t>00020230029000000150</t>
  </si>
  <si>
    <t>00020203077000000150</t>
  </si>
  <si>
    <t>00020235082000000150</t>
  </si>
  <si>
    <t>00020203121000000150</t>
  </si>
  <si>
    <t xml:space="preserve">00020204000000000150                          </t>
  </si>
  <si>
    <t>00020240014000000150</t>
  </si>
  <si>
    <t>00020204029000000150</t>
  </si>
  <si>
    <t>00020204041000000150</t>
  </si>
  <si>
    <t>00020204052000000150</t>
  </si>
  <si>
    <t>00020204053000000150</t>
  </si>
  <si>
    <t>00020204061000000150</t>
  </si>
  <si>
    <t>00020204080000000150</t>
  </si>
  <si>
    <t>00020204095000000150</t>
  </si>
  <si>
    <t>00020249999000000150</t>
  </si>
  <si>
    <t xml:space="preserve">                          0001110500000000120                     </t>
  </si>
  <si>
    <t>Свод изменений к проекту решения муниципального образования "О внесении изменений в решение Совета народных депутатов муниципального образования  «О бюджете муниципального образования "Жирятинский район" на 2019 год и на плановый период 2020 и 2021 годов»</t>
  </si>
  <si>
    <t>Бюджетные ассигнования на 2019 год (действующая редакция -  Решение о бюджете  от 30.08.2019 г. №5-442)</t>
  </si>
  <si>
    <t>Исполнено на 01.10.2019 г.</t>
  </si>
  <si>
    <t>Уменьшение расходов (местный бюджет) в связи со сложившейся экономией: по администрации района -239746 руб., председателю КСП -51678 руб.</t>
  </si>
  <si>
    <t>Уменьшение расходов (местный бюджет) в связи со сложившейся экономией: по ДДТ -202400 руб., ДЮСШ -47600 руб.</t>
  </si>
  <si>
    <t>Увеличение расходов (местный бюджет) поддержка мер по обеспечению сбалансированности бюджетов поселений +90000 руб.</t>
  </si>
  <si>
    <t xml:space="preserve">Увеличение расходов (местный бюджет): администрация района +96390 руб. (запасные части для автомобилей +19545 руб., ГСМ +76845 руб.);  ЕДДС +31 680 руб.(услуги связи); РОО +53328 руб.(коммунальные услуги +2494 руб., мед.осмотры+ 21116 руб., обслуживание СУФД +1800 руб., подписка+918 руб., ГСМ, запасные части +14500 руб., бумага +12500 руб.); финансовый отдел  + 1490 руб.(калькулятор); оценка имущества +20000 руб.; мероприятия по развитию физической культуры и спорта +16000 руб.                                                                                                                                                                                                   Уменьшение расходов (местный бюджет) перераспределение на другой КБК т.к.данные ассигнования востребованы не будут: подготовка объектов ЖКХ к зиме -20000 руб., приобретение основных средств по администрации района -2319 руб.                                                                                                                                                                         </t>
  </si>
  <si>
    <t>Увеличение расходов (местный бюджет): библиотеки +12321 руб.( услуги связи+5140 руб., оплата по договору ГПХ +7181 руб.); КДО +45033 руб. (подписка на газеты +10000 руб., оплата по договорам ГПХ+35033 руб.); школы +381672 руб. (питание школьников +131000 руб., питание в дошкольных группах +54000 руб.,  ГСМ для школьных автобусов +78509 руб., приобретение секций для котла +10200 руб., подписка +1848 руб., экспертиза сметы +7000 руб., оплата работ трактора+8904 руб., мероприятия по комплексной безопасности учреждений образования +90211 руб.).      Уменьшение расходов (местный бюджет) перераспределение на другие КБК т.к. данные ассигнования востребованы не будут: детские сады -185000 руб. (питание)</t>
  </si>
  <si>
    <t>Увеличение расходов (местный бюджет) уплата налога на имущество, земельного налога +2319 руб.                                                                  Уменьшение расходов (местный бюджет) в связи со сложившейся экономией по финансовому отделу (налог на имущество организаций, плата за загрязнение окружающей среды) -1490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</si>
</sst>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0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32">
    <xf numFmtId="0" fontId="0" fillId="0" borderId="0" xfId="0"/>
    <xf numFmtId="3" fontId="25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25" borderId="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164" fontId="25" fillId="24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5" fillId="0" borderId="0" xfId="0" applyNumberFormat="1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vertical="center"/>
      <protection locked="0"/>
    </xf>
    <xf numFmtId="0" fontId="26" fillId="27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75" applyFont="1" applyFill="1" applyBorder="1" applyAlignment="1" applyProtection="1">
      <alignment horizontal="left" vertical="center" wrapText="1"/>
      <protection locked="0"/>
    </xf>
    <xf numFmtId="3" fontId="26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" fontId="24" fillId="30" borderId="10" xfId="0" applyNumberFormat="1" applyFont="1" applyFill="1" applyBorder="1" applyAlignment="1" applyProtection="1">
      <alignment horizontal="center"/>
      <protection locked="0"/>
    </xf>
    <xf numFmtId="1" fontId="24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3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1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vertical="center" wrapText="1"/>
      <protection locked="0"/>
    </xf>
    <xf numFmtId="0" fontId="33" fillId="26" borderId="13" xfId="0" applyFont="1" applyFill="1" applyBorder="1" applyAlignment="1" applyProtection="1">
      <alignment horizontal="left" vertical="center" wrapText="1"/>
      <protection locked="0"/>
    </xf>
    <xf numFmtId="0" fontId="25" fillId="26" borderId="13" xfId="0" applyFont="1" applyFill="1" applyBorder="1" applyAlignment="1" applyProtection="1">
      <alignment horizontal="left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34" fillId="30" borderId="10" xfId="0" applyFont="1" applyFill="1" applyBorder="1" applyAlignment="1" applyProtection="1">
      <alignment horizontal="center" vertical="center" wrapText="1"/>
      <protection locked="0"/>
    </xf>
    <xf numFmtId="0" fontId="33" fillId="26" borderId="13" xfId="0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25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9" fontId="32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5" fillId="24" borderId="10" xfId="0" applyNumberFormat="1" applyFont="1" applyFill="1" applyBorder="1" applyAlignment="1" applyProtection="1">
      <alignment horizontal="center" vertical="center" wrapText="1"/>
    </xf>
    <xf numFmtId="164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3" fontId="26" fillId="29" borderId="10" xfId="0" applyNumberFormat="1" applyFont="1" applyFill="1" applyBorder="1" applyAlignment="1" applyProtection="1">
      <alignment vertical="center" wrapText="1"/>
      <protection locked="0"/>
    </xf>
    <xf numFmtId="49" fontId="26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1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6" borderId="10" xfId="0" applyNumberFormat="1" applyFont="1" applyFill="1" applyBorder="1" applyAlignment="1" applyProtection="1">
      <alignment horizontal="center" vertical="center" wrapText="1"/>
    </xf>
    <xf numFmtId="4" fontId="3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center" vertical="center" wrapText="1"/>
    </xf>
    <xf numFmtId="4" fontId="3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8" borderId="10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vertical="center" wrapText="1"/>
      <protection locked="0"/>
    </xf>
    <xf numFmtId="4" fontId="37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</xf>
    <xf numFmtId="4" fontId="37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justify" vertical="center" wrapText="1"/>
    </xf>
    <xf numFmtId="4" fontId="37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</xf>
    <xf numFmtId="4" fontId="36" fillId="0" borderId="10" xfId="0" applyNumberFormat="1" applyFont="1" applyFill="1" applyBorder="1" applyAlignment="1" applyProtection="1">
      <alignment horizontal="center" vertical="center" wrapText="1"/>
    </xf>
    <xf numFmtId="4" fontId="36" fillId="31" borderId="10" xfId="0" applyNumberFormat="1" applyFont="1" applyFill="1" applyBorder="1" applyAlignment="1" applyProtection="1">
      <alignment horizontal="center" vertical="center" wrapText="1"/>
    </xf>
    <xf numFmtId="4" fontId="37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vertical="center" wrapText="1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31" borderId="10" xfId="0" applyNumberFormat="1" applyFont="1" applyFill="1" applyBorder="1" applyAlignment="1" applyProtection="1">
      <alignment horizontal="center" vertical="center" wrapText="1"/>
    </xf>
    <xf numFmtId="4" fontId="37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1" xfId="0" applyNumberFormat="1" applyFont="1" applyFill="1" applyBorder="1" applyAlignment="1" applyProtection="1">
      <alignment horizontal="center" vertical="center" wrapText="1"/>
    </xf>
    <xf numFmtId="4" fontId="37" fillId="24" borderId="10" xfId="0" applyNumberFormat="1" applyFont="1" applyFill="1" applyBorder="1" applyAlignment="1" applyProtection="1">
      <alignment horizontal="center" vertical="center" wrapText="1"/>
    </xf>
    <xf numFmtId="4" fontId="36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Border="1" applyAlignment="1" applyProtection="1">
      <alignment horizontal="center" vertical="center" wrapText="1"/>
      <protection locked="0"/>
    </xf>
    <xf numFmtId="4" fontId="39" fillId="29" borderId="10" xfId="0" applyNumberFormat="1" applyFont="1" applyFill="1" applyBorder="1" applyAlignment="1" applyProtection="1">
      <alignment horizontal="center" vertical="center" wrapText="1"/>
    </xf>
    <xf numFmtId="2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37" fillId="0" borderId="10" xfId="0" applyNumberFormat="1" applyFont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</xf>
    <xf numFmtId="4" fontId="39" fillId="0" borderId="10" xfId="0" applyNumberFormat="1" applyFont="1" applyFill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vertical="center" wrapText="1"/>
      <protection locked="0"/>
    </xf>
    <xf numFmtId="4" fontId="38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wrapText="1"/>
    </xf>
    <xf numFmtId="0" fontId="38" fillId="0" borderId="0" xfId="0" applyFont="1" applyAlignment="1">
      <alignment wrapText="1"/>
    </xf>
    <xf numFmtId="4" fontId="38" fillId="26" borderId="10" xfId="0" applyNumberFormat="1" applyFont="1" applyFill="1" applyBorder="1" applyAlignment="1" applyProtection="1">
      <alignment horizontal="left" vertical="top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30" borderId="11" xfId="0" applyFont="1" applyFill="1" applyBorder="1" applyAlignment="1" applyProtection="1">
      <alignment horizontal="center" vertical="center" wrapText="1"/>
      <protection locked="0"/>
    </xf>
    <xf numFmtId="0" fontId="26" fillId="30" borderId="12" xfId="0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49" fontId="26" fillId="3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1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31" xfId="60"/>
    <cellStyle name="Обычный 2 32" xfId="61"/>
    <cellStyle name="Обычный 2 33" xfId="62"/>
    <cellStyle name="Обычный 2 34" xfId="63"/>
    <cellStyle name="Обычный 2 35" xfId="64"/>
    <cellStyle name="Обычный 2 36" xfId="65"/>
    <cellStyle name="Обычный 2 37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2_Лист1" xfId="73"/>
    <cellStyle name="Обычный 3" xfId="74"/>
    <cellStyle name="Обычный_Лист1" xfId="75"/>
    <cellStyle name="Плохой 2" xfId="76"/>
    <cellStyle name="Пояснение 2" xfId="77"/>
    <cellStyle name="Примечание 2" xfId="78"/>
    <cellStyle name="Процентный 2" xfId="79"/>
    <cellStyle name="Связанная ячейка 2" xfId="80"/>
    <cellStyle name="Текст предупреждения 2" xfId="81"/>
    <cellStyle name="Хороший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44"/>
  <sheetViews>
    <sheetView showZeros="0" tabSelected="1" zoomScale="64" zoomScaleNormal="64" zoomScaleSheetLayoutView="62" workbookViewId="0"/>
  </sheetViews>
  <sheetFormatPr defaultColWidth="9.140625" defaultRowHeight="15" x14ac:dyDescent="0.25"/>
  <cols>
    <col min="1" max="1" width="50.42578125" style="12" customWidth="1"/>
    <col min="2" max="2" width="24.5703125" style="27" customWidth="1"/>
    <col min="3" max="3" width="20.5703125" style="28" customWidth="1"/>
    <col min="4" max="4" width="23.5703125" style="28" customWidth="1"/>
    <col min="5" max="5" width="20.7109375" style="28" customWidth="1"/>
    <col min="6" max="6" width="18.42578125" style="28" customWidth="1"/>
    <col min="7" max="7" width="17.7109375" style="37" customWidth="1"/>
    <col min="8" max="8" width="18" style="37" customWidth="1"/>
    <col min="9" max="9" width="19.7109375" style="28" customWidth="1"/>
    <col min="10" max="10" width="17.7109375" style="37" customWidth="1"/>
    <col min="11" max="11" width="20.42578125" style="37" customWidth="1"/>
    <col min="12" max="12" width="18.7109375" style="28" customWidth="1"/>
    <col min="13" max="13" width="20.5703125" style="28" customWidth="1"/>
    <col min="14" max="14" width="145.140625" style="26" customWidth="1"/>
    <col min="15" max="15" width="12.5703125" style="12" customWidth="1"/>
    <col min="16" max="16" width="11.85546875" style="12" bestFit="1" customWidth="1"/>
    <col min="17" max="16384" width="9.140625" style="12"/>
  </cols>
  <sheetData>
    <row r="2" spans="1:14" x14ac:dyDescent="0.25">
      <c r="A2" s="126" t="s">
        <v>243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8" customHeight="1" x14ac:dyDescent="0.25">
      <c r="A3" s="42" t="s">
        <v>152</v>
      </c>
      <c r="B3" s="13"/>
      <c r="C3" s="11"/>
      <c r="D3" s="11"/>
      <c r="E3" s="11"/>
      <c r="F3" s="11"/>
      <c r="G3" s="32"/>
      <c r="H3" s="33"/>
      <c r="I3" s="11"/>
      <c r="J3" s="32"/>
      <c r="K3" s="32"/>
      <c r="L3" s="11"/>
      <c r="M3" s="11"/>
      <c r="N3" s="11"/>
    </row>
    <row r="4" spans="1:14" ht="15.75" customHeight="1" x14ac:dyDescent="0.25">
      <c r="A4" s="129" t="s">
        <v>92</v>
      </c>
      <c r="B4" s="130" t="s">
        <v>93</v>
      </c>
      <c r="C4" s="53" t="s">
        <v>206</v>
      </c>
      <c r="D4" s="125" t="s">
        <v>244</v>
      </c>
      <c r="E4" s="125" t="s">
        <v>245</v>
      </c>
      <c r="F4" s="125" t="s">
        <v>40</v>
      </c>
      <c r="G4" s="125"/>
      <c r="H4" s="125"/>
      <c r="I4" s="125"/>
      <c r="J4" s="125"/>
      <c r="K4" s="125"/>
      <c r="L4" s="125"/>
      <c r="M4" s="125" t="s">
        <v>41</v>
      </c>
      <c r="N4" s="127" t="s">
        <v>153</v>
      </c>
    </row>
    <row r="5" spans="1:14" ht="129.75" customHeight="1" x14ac:dyDescent="0.25">
      <c r="A5" s="129"/>
      <c r="B5" s="131"/>
      <c r="C5" s="53" t="s">
        <v>207</v>
      </c>
      <c r="D5" s="125"/>
      <c r="E5" s="125"/>
      <c r="F5" s="53" t="s">
        <v>94</v>
      </c>
      <c r="G5" s="54" t="s">
        <v>96</v>
      </c>
      <c r="H5" s="54" t="s">
        <v>97</v>
      </c>
      <c r="I5" s="53" t="s">
        <v>95</v>
      </c>
      <c r="J5" s="54" t="s">
        <v>96</v>
      </c>
      <c r="K5" s="54" t="s">
        <v>97</v>
      </c>
      <c r="L5" s="53" t="s">
        <v>154</v>
      </c>
      <c r="M5" s="125"/>
      <c r="N5" s="128"/>
    </row>
    <row r="6" spans="1:14" s="14" customForma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 t="s">
        <v>98</v>
      </c>
      <c r="G6" s="45">
        <v>7</v>
      </c>
      <c r="H6" s="45">
        <v>8</v>
      </c>
      <c r="I6" s="44" t="s">
        <v>99</v>
      </c>
      <c r="J6" s="45">
        <v>10</v>
      </c>
      <c r="K6" s="45">
        <v>11</v>
      </c>
      <c r="L6" s="44" t="s">
        <v>100</v>
      </c>
      <c r="M6" s="44" t="s">
        <v>101</v>
      </c>
      <c r="N6" s="46">
        <v>14</v>
      </c>
    </row>
    <row r="7" spans="1:14" s="15" customFormat="1" ht="18.75" x14ac:dyDescent="0.25">
      <c r="A7" s="40" t="s">
        <v>102</v>
      </c>
      <c r="B7" s="41" t="s">
        <v>163</v>
      </c>
      <c r="C7" s="81">
        <f>C8+C32</f>
        <v>151550938.14000002</v>
      </c>
      <c r="D7" s="81">
        <f t="shared" ref="D7:M7" si="0">D8+D32</f>
        <v>164329257.74000001</v>
      </c>
      <c r="E7" s="81">
        <f t="shared" si="0"/>
        <v>115730138.80000001</v>
      </c>
      <c r="F7" s="81">
        <f>F8+F32</f>
        <v>0</v>
      </c>
      <c r="G7" s="81">
        <f t="shared" si="0"/>
        <v>0</v>
      </c>
      <c r="H7" s="81">
        <f t="shared" si="0"/>
        <v>0</v>
      </c>
      <c r="I7" s="81">
        <f t="shared" ref="D7:M8" si="1">I8+I18</f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1">
        <f t="shared" si="0"/>
        <v>164329257.74000001</v>
      </c>
      <c r="N7" s="85"/>
    </row>
    <row r="8" spans="1:14" s="15" customFormat="1" ht="18.75" x14ac:dyDescent="0.25">
      <c r="A8" s="40" t="s">
        <v>5</v>
      </c>
      <c r="B8" s="41" t="s">
        <v>161</v>
      </c>
      <c r="C8" s="81">
        <f>C9+C19</f>
        <v>38340739.390000008</v>
      </c>
      <c r="D8" s="81">
        <f t="shared" si="1"/>
        <v>42882395</v>
      </c>
      <c r="E8" s="81">
        <f t="shared" si="1"/>
        <v>31039672.239999998</v>
      </c>
      <c r="F8" s="81">
        <f t="shared" si="1"/>
        <v>0</v>
      </c>
      <c r="G8" s="81">
        <f t="shared" si="1"/>
        <v>0</v>
      </c>
      <c r="H8" s="81">
        <f t="shared" si="1"/>
        <v>0</v>
      </c>
      <c r="I8" s="81">
        <f t="shared" si="1"/>
        <v>0</v>
      </c>
      <c r="J8" s="81">
        <f t="shared" si="1"/>
        <v>0</v>
      </c>
      <c r="K8" s="81">
        <f t="shared" si="1"/>
        <v>0</v>
      </c>
      <c r="L8" s="81">
        <f>L9+L19</f>
        <v>0</v>
      </c>
      <c r="M8" s="81">
        <f t="shared" si="1"/>
        <v>42882395</v>
      </c>
      <c r="N8" s="85"/>
    </row>
    <row r="9" spans="1:14" s="15" customFormat="1" ht="18.75" x14ac:dyDescent="0.25">
      <c r="A9" s="40" t="s">
        <v>103</v>
      </c>
      <c r="B9" s="47" t="s">
        <v>163</v>
      </c>
      <c r="C9" s="81">
        <f t="shared" ref="C9:M9" si="2">SUM(C10:C18)</f>
        <v>35518410.680000007</v>
      </c>
      <c r="D9" s="81">
        <f t="shared" si="2"/>
        <v>38836346</v>
      </c>
      <c r="E9" s="81">
        <f t="shared" si="2"/>
        <v>29313367.359999999</v>
      </c>
      <c r="F9" s="81">
        <f>SUM(F10:F18)</f>
        <v>0</v>
      </c>
      <c r="G9" s="81">
        <f t="shared" si="2"/>
        <v>0</v>
      </c>
      <c r="H9" s="81">
        <f t="shared" si="2"/>
        <v>0</v>
      </c>
      <c r="I9" s="81">
        <f t="shared" si="2"/>
        <v>0</v>
      </c>
      <c r="J9" s="81">
        <f t="shared" si="2"/>
        <v>0</v>
      </c>
      <c r="K9" s="81">
        <f t="shared" si="2"/>
        <v>0</v>
      </c>
      <c r="L9" s="81">
        <f t="shared" si="2"/>
        <v>0</v>
      </c>
      <c r="M9" s="81">
        <f t="shared" si="2"/>
        <v>38836346</v>
      </c>
      <c r="N9" s="85"/>
    </row>
    <row r="10" spans="1:14" s="16" customFormat="1" ht="77.25" customHeight="1" x14ac:dyDescent="0.25">
      <c r="A10" s="38" t="s">
        <v>0</v>
      </c>
      <c r="B10" s="4" t="s">
        <v>134</v>
      </c>
      <c r="C10" s="80">
        <v>28117984.75</v>
      </c>
      <c r="D10" s="80">
        <v>31323180</v>
      </c>
      <c r="E10" s="80">
        <v>22934426.399999999</v>
      </c>
      <c r="F10" s="114"/>
      <c r="G10" s="80"/>
      <c r="H10" s="80"/>
      <c r="I10" s="106"/>
      <c r="J10" s="80"/>
      <c r="K10" s="80"/>
      <c r="L10" s="106">
        <f t="shared" ref="L10:L18" si="3">F10+I10</f>
        <v>0</v>
      </c>
      <c r="M10" s="106">
        <f t="shared" ref="M10:M20" si="4">D10+L10</f>
        <v>31323180</v>
      </c>
      <c r="N10" s="120"/>
    </row>
    <row r="11" spans="1:14" s="16" customFormat="1" ht="18.75" x14ac:dyDescent="0.25">
      <c r="A11" s="38" t="s">
        <v>1</v>
      </c>
      <c r="B11" s="4" t="s">
        <v>135</v>
      </c>
      <c r="C11" s="80">
        <v>5839227.4500000002</v>
      </c>
      <c r="D11" s="80">
        <v>6019966</v>
      </c>
      <c r="E11" s="80">
        <v>4989288.54</v>
      </c>
      <c r="F11" s="116"/>
      <c r="G11" s="80"/>
      <c r="H11" s="80"/>
      <c r="I11" s="106">
        <f t="shared" ref="I11:I15" si="5">J11+K11</f>
        <v>0</v>
      </c>
      <c r="J11" s="80"/>
      <c r="K11" s="80"/>
      <c r="L11" s="106">
        <f t="shared" si="3"/>
        <v>0</v>
      </c>
      <c r="M11" s="106">
        <f t="shared" si="4"/>
        <v>6019966</v>
      </c>
      <c r="N11" s="87"/>
    </row>
    <row r="12" spans="1:14" s="16" customFormat="1" ht="71.25" customHeight="1" x14ac:dyDescent="0.25">
      <c r="A12" s="38" t="s">
        <v>46</v>
      </c>
      <c r="B12" s="4" t="s">
        <v>136</v>
      </c>
      <c r="C12" s="80">
        <v>1121031.3600000001</v>
      </c>
      <c r="D12" s="80">
        <v>1114000</v>
      </c>
      <c r="E12" s="80">
        <v>959472.97</v>
      </c>
      <c r="F12" s="116"/>
      <c r="G12" s="80"/>
      <c r="H12" s="80"/>
      <c r="I12" s="106"/>
      <c r="J12" s="80"/>
      <c r="K12" s="80"/>
      <c r="L12" s="106">
        <f t="shared" si="3"/>
        <v>0</v>
      </c>
      <c r="M12" s="106">
        <f t="shared" si="4"/>
        <v>1114000</v>
      </c>
      <c r="N12" s="87"/>
    </row>
    <row r="13" spans="1:14" s="16" customFormat="1" ht="98.25" customHeight="1" x14ac:dyDescent="0.25">
      <c r="A13" s="38" t="s">
        <v>6</v>
      </c>
      <c r="B13" s="4" t="s">
        <v>137</v>
      </c>
      <c r="C13" s="80">
        <v>224828.17</v>
      </c>
      <c r="D13" s="80">
        <v>179200</v>
      </c>
      <c r="E13" s="80">
        <v>231267.78</v>
      </c>
      <c r="F13" s="114"/>
      <c r="G13" s="80"/>
      <c r="H13" s="80"/>
      <c r="I13" s="106">
        <f t="shared" si="5"/>
        <v>0</v>
      </c>
      <c r="J13" s="80"/>
      <c r="K13" s="80"/>
      <c r="L13" s="106">
        <f t="shared" si="3"/>
        <v>0</v>
      </c>
      <c r="M13" s="106">
        <f t="shared" si="4"/>
        <v>179200</v>
      </c>
      <c r="N13" s="87"/>
    </row>
    <row r="14" spans="1:14" s="16" customFormat="1" ht="30" x14ac:dyDescent="0.25">
      <c r="A14" s="38" t="s">
        <v>114</v>
      </c>
      <c r="B14" s="4" t="s">
        <v>138</v>
      </c>
      <c r="C14" s="80">
        <v>4500</v>
      </c>
      <c r="D14" s="80"/>
      <c r="E14" s="76"/>
      <c r="F14" s="114"/>
      <c r="G14" s="80"/>
      <c r="H14" s="80"/>
      <c r="I14" s="106">
        <f t="shared" si="5"/>
        <v>0</v>
      </c>
      <c r="J14" s="80"/>
      <c r="K14" s="80"/>
      <c r="L14" s="106">
        <f t="shared" si="3"/>
        <v>0</v>
      </c>
      <c r="M14" s="106">
        <f t="shared" si="4"/>
        <v>0</v>
      </c>
      <c r="N14" s="87"/>
    </row>
    <row r="15" spans="1:14" s="16" customFormat="1" ht="18.75" x14ac:dyDescent="0.25">
      <c r="A15" s="38" t="s">
        <v>7</v>
      </c>
      <c r="B15" s="4" t="s">
        <v>139</v>
      </c>
      <c r="C15" s="80"/>
      <c r="D15" s="80"/>
      <c r="E15" s="76"/>
      <c r="F15" s="114">
        <f t="shared" ref="F15:F78" si="6">G15+H15</f>
        <v>0</v>
      </c>
      <c r="G15" s="80"/>
      <c r="H15" s="80"/>
      <c r="I15" s="106">
        <f t="shared" si="5"/>
        <v>0</v>
      </c>
      <c r="J15" s="80"/>
      <c r="K15" s="80"/>
      <c r="L15" s="106">
        <f t="shared" si="3"/>
        <v>0</v>
      </c>
      <c r="M15" s="106">
        <f t="shared" si="4"/>
        <v>0</v>
      </c>
      <c r="N15" s="76"/>
    </row>
    <row r="16" spans="1:14" s="16" customFormat="1" ht="18.75" x14ac:dyDescent="0.25">
      <c r="A16" s="38" t="s">
        <v>8</v>
      </c>
      <c r="B16" s="4" t="s">
        <v>140</v>
      </c>
      <c r="C16" s="80"/>
      <c r="D16" s="80"/>
      <c r="E16" s="76"/>
      <c r="F16" s="114">
        <f t="shared" si="6"/>
        <v>0</v>
      </c>
      <c r="G16" s="80"/>
      <c r="H16" s="80"/>
      <c r="I16" s="106">
        <f t="shared" ref="I16:I28" si="7">J16+K16</f>
        <v>0</v>
      </c>
      <c r="J16" s="80"/>
      <c r="K16" s="80"/>
      <c r="L16" s="106">
        <f>F16+I16</f>
        <v>0</v>
      </c>
      <c r="M16" s="106">
        <f t="shared" si="4"/>
        <v>0</v>
      </c>
      <c r="N16" s="76"/>
    </row>
    <row r="17" spans="1:14" s="16" customFormat="1" ht="106.5" customHeight="1" x14ac:dyDescent="0.25">
      <c r="A17" s="38" t="s">
        <v>47</v>
      </c>
      <c r="B17" s="4" t="s">
        <v>115</v>
      </c>
      <c r="C17" s="80">
        <v>210838.95</v>
      </c>
      <c r="D17" s="80">
        <v>200000</v>
      </c>
      <c r="E17" s="80">
        <v>198911.67</v>
      </c>
      <c r="F17" s="114"/>
      <c r="G17" s="80"/>
      <c r="H17" s="80"/>
      <c r="I17" s="106"/>
      <c r="J17" s="80"/>
      <c r="K17" s="80"/>
      <c r="L17" s="106">
        <f t="shared" si="3"/>
        <v>0</v>
      </c>
      <c r="M17" s="106">
        <f t="shared" si="4"/>
        <v>200000</v>
      </c>
      <c r="N17" s="87"/>
    </row>
    <row r="18" spans="1:14" s="16" customFormat="1" ht="18.75" x14ac:dyDescent="0.25">
      <c r="A18" s="38" t="s">
        <v>2</v>
      </c>
      <c r="B18" s="4" t="s">
        <v>116</v>
      </c>
      <c r="C18" s="80"/>
      <c r="D18" s="80">
        <v>0</v>
      </c>
      <c r="E18" s="76"/>
      <c r="F18" s="116">
        <f t="shared" si="6"/>
        <v>0</v>
      </c>
      <c r="G18" s="80"/>
      <c r="H18" s="80"/>
      <c r="I18" s="106">
        <f t="shared" si="7"/>
        <v>0</v>
      </c>
      <c r="J18" s="80"/>
      <c r="K18" s="80"/>
      <c r="L18" s="106">
        <f t="shared" si="3"/>
        <v>0</v>
      </c>
      <c r="M18" s="106">
        <f t="shared" si="4"/>
        <v>0</v>
      </c>
      <c r="N18" s="76"/>
    </row>
    <row r="19" spans="1:14" s="15" customFormat="1" ht="18.75" x14ac:dyDescent="0.25">
      <c r="A19" s="40" t="s">
        <v>3</v>
      </c>
      <c r="B19" s="41" t="s">
        <v>163</v>
      </c>
      <c r="C19" s="81">
        <f>SUM(C20:C31)</f>
        <v>2822328.71</v>
      </c>
      <c r="D19" s="81">
        <f t="shared" ref="D19:M19" si="8">SUM(D20:D31)</f>
        <v>4046049</v>
      </c>
      <c r="E19" s="81">
        <f t="shared" si="8"/>
        <v>1726304.8800000001</v>
      </c>
      <c r="F19" s="81">
        <f t="shared" si="8"/>
        <v>0</v>
      </c>
      <c r="G19" s="81">
        <f t="shared" si="8"/>
        <v>0</v>
      </c>
      <c r="H19" s="81">
        <f t="shared" si="8"/>
        <v>0</v>
      </c>
      <c r="I19" s="81">
        <f t="shared" si="8"/>
        <v>0</v>
      </c>
      <c r="J19" s="81">
        <f t="shared" si="8"/>
        <v>0</v>
      </c>
      <c r="K19" s="81">
        <f t="shared" si="8"/>
        <v>0</v>
      </c>
      <c r="L19" s="81">
        <f t="shared" si="8"/>
        <v>0</v>
      </c>
      <c r="M19" s="81">
        <f t="shared" si="8"/>
        <v>4046049</v>
      </c>
      <c r="N19" s="85"/>
    </row>
    <row r="20" spans="1:14" ht="30" x14ac:dyDescent="0.25">
      <c r="A20" s="39" t="s">
        <v>42</v>
      </c>
      <c r="B20" s="4" t="s">
        <v>117</v>
      </c>
      <c r="C20" s="82">
        <v>876131.82</v>
      </c>
      <c r="D20" s="82">
        <v>2374544</v>
      </c>
      <c r="E20" s="82">
        <v>473150.14</v>
      </c>
      <c r="F20" s="114"/>
      <c r="G20" s="82"/>
      <c r="H20" s="82"/>
      <c r="I20" s="114"/>
      <c r="J20" s="82"/>
      <c r="K20" s="114"/>
      <c r="L20" s="114"/>
      <c r="M20" s="106">
        <f t="shared" si="4"/>
        <v>2374544</v>
      </c>
      <c r="N20" s="120"/>
    </row>
    <row r="21" spans="1:14" ht="63.75" customHeight="1" x14ac:dyDescent="0.25">
      <c r="A21" s="39" t="s">
        <v>43</v>
      </c>
      <c r="B21" s="4" t="s">
        <v>147</v>
      </c>
      <c r="C21" s="82">
        <v>922727.54</v>
      </c>
      <c r="D21" s="82">
        <v>896305</v>
      </c>
      <c r="E21" s="82">
        <v>664643.25</v>
      </c>
      <c r="F21" s="114"/>
      <c r="G21" s="82"/>
      <c r="H21" s="82"/>
      <c r="I21" s="114"/>
      <c r="J21" s="82"/>
      <c r="K21" s="82"/>
      <c r="L21" s="114"/>
      <c r="M21" s="106">
        <f>D21+L21</f>
        <v>896305</v>
      </c>
      <c r="N21" s="87"/>
    </row>
    <row r="22" spans="1:14" ht="57.75" customHeight="1" x14ac:dyDescent="0.25">
      <c r="A22" s="39" t="s">
        <v>145</v>
      </c>
      <c r="B22" s="4" t="s">
        <v>146</v>
      </c>
      <c r="C22" s="82"/>
      <c r="D22" s="74"/>
      <c r="E22" s="74">
        <v>0</v>
      </c>
      <c r="F22" s="114"/>
      <c r="G22" s="82"/>
      <c r="H22" s="82"/>
      <c r="I22" s="114"/>
      <c r="J22" s="82"/>
      <c r="K22" s="82"/>
      <c r="L22" s="114"/>
      <c r="M22" s="106">
        <f>D22+L22</f>
        <v>0</v>
      </c>
      <c r="N22" s="87"/>
    </row>
    <row r="23" spans="1:14" ht="45" x14ac:dyDescent="0.25">
      <c r="A23" s="39" t="s">
        <v>148</v>
      </c>
      <c r="B23" s="4" t="s">
        <v>242</v>
      </c>
      <c r="C23" s="82"/>
      <c r="D23" s="74"/>
      <c r="E23" s="74"/>
      <c r="F23" s="114"/>
      <c r="G23" s="82"/>
      <c r="H23" s="82"/>
      <c r="I23" s="114"/>
      <c r="J23" s="82"/>
      <c r="K23" s="82"/>
      <c r="L23" s="114">
        <f t="shared" ref="L23" si="9">F23+I23</f>
        <v>0</v>
      </c>
      <c r="M23" s="106">
        <f t="shared" ref="M23" si="10">D23+L23</f>
        <v>0</v>
      </c>
      <c r="N23" s="82"/>
    </row>
    <row r="24" spans="1:14" ht="30" x14ac:dyDescent="0.25">
      <c r="A24" s="39" t="s">
        <v>144</v>
      </c>
      <c r="B24" s="4" t="s">
        <v>118</v>
      </c>
      <c r="C24" s="82">
        <v>200567.13</v>
      </c>
      <c r="D24" s="82">
        <v>284000</v>
      </c>
      <c r="E24" s="82">
        <v>195955.56</v>
      </c>
      <c r="F24" s="114">
        <f t="shared" si="6"/>
        <v>0</v>
      </c>
      <c r="G24" s="82"/>
      <c r="H24" s="82"/>
      <c r="I24" s="114"/>
      <c r="J24" s="82"/>
      <c r="K24" s="114"/>
      <c r="L24" s="114"/>
      <c r="M24" s="106">
        <f t="shared" ref="M24:M93" si="11">D24+L24</f>
        <v>284000</v>
      </c>
      <c r="N24" s="87"/>
    </row>
    <row r="25" spans="1:14" ht="30" x14ac:dyDescent="0.25">
      <c r="A25" s="39" t="s">
        <v>44</v>
      </c>
      <c r="B25" s="4" t="s">
        <v>119</v>
      </c>
      <c r="C25" s="82">
        <v>135640.39000000001</v>
      </c>
      <c r="D25" s="82">
        <v>113200</v>
      </c>
      <c r="E25" s="82">
        <v>110664.93</v>
      </c>
      <c r="F25" s="114"/>
      <c r="G25" s="82"/>
      <c r="H25" s="82"/>
      <c r="I25" s="114"/>
      <c r="J25" s="82"/>
      <c r="K25" s="82"/>
      <c r="L25" s="114"/>
      <c r="M25" s="106">
        <f t="shared" si="11"/>
        <v>113200</v>
      </c>
      <c r="N25" s="111"/>
    </row>
    <row r="26" spans="1:14" ht="18.75" x14ac:dyDescent="0.25">
      <c r="A26" s="39" t="s">
        <v>141</v>
      </c>
      <c r="B26" s="4" t="s">
        <v>122</v>
      </c>
      <c r="C26" s="82"/>
      <c r="D26" s="74"/>
      <c r="E26" s="74"/>
      <c r="F26" s="114">
        <f t="shared" si="6"/>
        <v>0</v>
      </c>
      <c r="G26" s="82"/>
      <c r="H26" s="82"/>
      <c r="I26" s="114">
        <f t="shared" si="7"/>
        <v>0</v>
      </c>
      <c r="J26" s="82"/>
      <c r="K26" s="82"/>
      <c r="L26" s="114">
        <f t="shared" ref="L26:L31" si="12">F26+I26</f>
        <v>0</v>
      </c>
      <c r="M26" s="106">
        <f t="shared" si="11"/>
        <v>0</v>
      </c>
      <c r="N26" s="74"/>
    </row>
    <row r="27" spans="1:14" ht="30" x14ac:dyDescent="0.3">
      <c r="A27" s="39" t="s">
        <v>142</v>
      </c>
      <c r="B27" s="4" t="s">
        <v>143</v>
      </c>
      <c r="C27" s="82"/>
      <c r="D27" s="74"/>
      <c r="E27" s="74"/>
      <c r="F27" s="114">
        <f t="shared" si="6"/>
        <v>0</v>
      </c>
      <c r="G27" s="82"/>
      <c r="H27" s="82"/>
      <c r="I27" s="114">
        <f t="shared" si="7"/>
        <v>0</v>
      </c>
      <c r="J27" s="82"/>
      <c r="K27" s="82"/>
      <c r="L27" s="114">
        <f t="shared" si="12"/>
        <v>0</v>
      </c>
      <c r="M27" s="106">
        <f t="shared" si="11"/>
        <v>0</v>
      </c>
      <c r="N27" s="90"/>
    </row>
    <row r="28" spans="1:14" ht="45" x14ac:dyDescent="0.25">
      <c r="A28" s="39" t="s">
        <v>120</v>
      </c>
      <c r="B28" s="4" t="s">
        <v>121</v>
      </c>
      <c r="C28" s="82">
        <v>270305.38</v>
      </c>
      <c r="D28" s="74"/>
      <c r="E28" s="82">
        <v>17016</v>
      </c>
      <c r="F28" s="114"/>
      <c r="G28" s="82"/>
      <c r="H28" s="82"/>
      <c r="I28" s="114">
        <f t="shared" si="7"/>
        <v>0</v>
      </c>
      <c r="J28" s="82"/>
      <c r="K28" s="82"/>
      <c r="L28" s="114">
        <f t="shared" si="12"/>
        <v>0</v>
      </c>
      <c r="M28" s="106">
        <f t="shared" si="11"/>
        <v>0</v>
      </c>
      <c r="N28" s="120"/>
    </row>
    <row r="29" spans="1:14" ht="18.75" x14ac:dyDescent="0.25">
      <c r="A29" s="39" t="s">
        <v>52</v>
      </c>
      <c r="B29" s="4" t="s">
        <v>123</v>
      </c>
      <c r="C29" s="82"/>
      <c r="D29" s="74"/>
      <c r="E29" s="74"/>
      <c r="F29" s="114"/>
      <c r="G29" s="82"/>
      <c r="H29" s="82"/>
      <c r="I29" s="114">
        <f>J29+K29</f>
        <v>0</v>
      </c>
      <c r="J29" s="82"/>
      <c r="K29" s="82"/>
      <c r="L29" s="114">
        <f t="shared" si="12"/>
        <v>0</v>
      </c>
      <c r="M29" s="106">
        <f t="shared" si="11"/>
        <v>0</v>
      </c>
      <c r="N29" s="74"/>
    </row>
    <row r="30" spans="1:14" ht="49.5" customHeight="1" x14ac:dyDescent="0.25">
      <c r="A30" s="39" t="s">
        <v>53</v>
      </c>
      <c r="B30" s="4" t="s">
        <v>124</v>
      </c>
      <c r="C30" s="82">
        <v>416956.45</v>
      </c>
      <c r="D30" s="82">
        <v>378000</v>
      </c>
      <c r="E30" s="82">
        <v>261875</v>
      </c>
      <c r="F30" s="114"/>
      <c r="G30" s="82"/>
      <c r="H30" s="82"/>
      <c r="I30" s="114">
        <f>J30+K30</f>
        <v>0</v>
      </c>
      <c r="J30" s="82"/>
      <c r="K30" s="82"/>
      <c r="L30" s="114">
        <f>F30+I30</f>
        <v>0</v>
      </c>
      <c r="M30" s="106">
        <f t="shared" si="11"/>
        <v>378000</v>
      </c>
      <c r="N30" s="87"/>
    </row>
    <row r="31" spans="1:14" s="15" customFormat="1" ht="28.5" customHeight="1" x14ac:dyDescent="0.3">
      <c r="A31" s="39" t="s">
        <v>45</v>
      </c>
      <c r="B31" s="4" t="s">
        <v>125</v>
      </c>
      <c r="C31" s="82">
        <v>0</v>
      </c>
      <c r="D31" s="74"/>
      <c r="E31" s="82">
        <v>3000</v>
      </c>
      <c r="F31" s="95"/>
      <c r="G31" s="74"/>
      <c r="H31" s="74"/>
      <c r="I31" s="88">
        <f>J31+K31</f>
        <v>0</v>
      </c>
      <c r="J31" s="74"/>
      <c r="K31" s="74"/>
      <c r="L31" s="88">
        <f t="shared" si="12"/>
        <v>0</v>
      </c>
      <c r="M31" s="106">
        <f t="shared" si="11"/>
        <v>0</v>
      </c>
      <c r="N31" s="90"/>
    </row>
    <row r="32" spans="1:14" s="15" customFormat="1" ht="18.75" x14ac:dyDescent="0.25">
      <c r="A32" s="40" t="s">
        <v>9</v>
      </c>
      <c r="B32" s="41" t="s">
        <v>162</v>
      </c>
      <c r="C32" s="81">
        <f t="shared" ref="C32:M32" si="13">C33+C78+C77+C76</f>
        <v>113210198.75000001</v>
      </c>
      <c r="D32" s="81">
        <f t="shared" si="13"/>
        <v>121446862.73999999</v>
      </c>
      <c r="E32" s="81">
        <f t="shared" si="13"/>
        <v>84690466.560000017</v>
      </c>
      <c r="F32" s="81">
        <f t="shared" si="13"/>
        <v>0</v>
      </c>
      <c r="G32" s="81">
        <f t="shared" si="13"/>
        <v>0</v>
      </c>
      <c r="H32" s="81">
        <f t="shared" si="13"/>
        <v>0</v>
      </c>
      <c r="I32" s="81">
        <f t="shared" si="13"/>
        <v>0</v>
      </c>
      <c r="J32" s="81">
        <f t="shared" si="13"/>
        <v>0</v>
      </c>
      <c r="K32" s="81">
        <f t="shared" si="13"/>
        <v>0</v>
      </c>
      <c r="L32" s="81">
        <f t="shared" si="13"/>
        <v>0</v>
      </c>
      <c r="M32" s="81">
        <f t="shared" si="13"/>
        <v>121446862.73999999</v>
      </c>
      <c r="N32" s="85"/>
    </row>
    <row r="33" spans="1:14" s="15" customFormat="1" ht="28.5" x14ac:dyDescent="0.25">
      <c r="A33" s="40" t="s">
        <v>48</v>
      </c>
      <c r="B33" s="41" t="s">
        <v>163</v>
      </c>
      <c r="C33" s="81">
        <f>C34+C38+C55+C65</f>
        <v>113210198.75000001</v>
      </c>
      <c r="D33" s="81">
        <f>D34+D38+D55+D65</f>
        <v>121446862.73999999</v>
      </c>
      <c r="E33" s="81">
        <f>E34+E38+E55+E65</f>
        <v>84690466.560000017</v>
      </c>
      <c r="F33" s="81">
        <f t="shared" si="6"/>
        <v>0</v>
      </c>
      <c r="G33" s="81">
        <f>G34+G38+G55+G65</f>
        <v>0</v>
      </c>
      <c r="H33" s="81">
        <f>H34+H38+H55+H65</f>
        <v>0</v>
      </c>
      <c r="I33" s="81">
        <f t="shared" ref="I33:I78" si="14">J33+K33</f>
        <v>0</v>
      </c>
      <c r="J33" s="81">
        <f>J34+J38+J55+J65</f>
        <v>0</v>
      </c>
      <c r="K33" s="81">
        <f>K34+K38+K55+K65</f>
        <v>0</v>
      </c>
      <c r="L33" s="81">
        <f t="shared" ref="L33:L103" si="15">F33+I33</f>
        <v>0</v>
      </c>
      <c r="M33" s="81">
        <f t="shared" si="11"/>
        <v>121446862.73999999</v>
      </c>
      <c r="N33" s="85"/>
    </row>
    <row r="34" spans="1:14" ht="18.75" x14ac:dyDescent="0.25">
      <c r="A34" s="48" t="s">
        <v>10</v>
      </c>
      <c r="B34" s="49" t="s">
        <v>208</v>
      </c>
      <c r="C34" s="83">
        <f>C35+C36+C37</f>
        <v>38016953.5</v>
      </c>
      <c r="D34" s="83">
        <f t="shared" ref="D34:K34" si="16">D35+D36+D37</f>
        <v>33136570</v>
      </c>
      <c r="E34" s="83">
        <f>E35+E36+E37</f>
        <v>25163858</v>
      </c>
      <c r="F34" s="83">
        <f t="shared" si="6"/>
        <v>0</v>
      </c>
      <c r="G34" s="83">
        <f t="shared" si="16"/>
        <v>0</v>
      </c>
      <c r="H34" s="83">
        <f t="shared" si="16"/>
        <v>0</v>
      </c>
      <c r="I34" s="83">
        <f t="shared" si="14"/>
        <v>0</v>
      </c>
      <c r="J34" s="83">
        <f t="shared" si="16"/>
        <v>0</v>
      </c>
      <c r="K34" s="83">
        <f t="shared" si="16"/>
        <v>0</v>
      </c>
      <c r="L34" s="83">
        <f>F34+I34</f>
        <v>0</v>
      </c>
      <c r="M34" s="83">
        <f>D34+L34</f>
        <v>33136570</v>
      </c>
      <c r="N34" s="97"/>
    </row>
    <row r="35" spans="1:14" ht="18.75" x14ac:dyDescent="0.25">
      <c r="A35" s="38" t="s">
        <v>11</v>
      </c>
      <c r="B35" s="4" t="s">
        <v>209</v>
      </c>
      <c r="C35" s="82">
        <v>8417000</v>
      </c>
      <c r="D35" s="82">
        <v>20386000</v>
      </c>
      <c r="E35" s="82">
        <v>15289499</v>
      </c>
      <c r="F35" s="95">
        <f t="shared" si="6"/>
        <v>0</v>
      </c>
      <c r="G35" s="74"/>
      <c r="H35" s="74"/>
      <c r="I35" s="75">
        <f t="shared" si="14"/>
        <v>0</v>
      </c>
      <c r="J35" s="74"/>
      <c r="K35" s="74"/>
      <c r="L35" s="88">
        <f t="shared" si="15"/>
        <v>0</v>
      </c>
      <c r="M35" s="116">
        <f t="shared" si="11"/>
        <v>20386000</v>
      </c>
      <c r="N35" s="76"/>
    </row>
    <row r="36" spans="1:14" ht="30" x14ac:dyDescent="0.25">
      <c r="A36" s="38" t="s">
        <v>12</v>
      </c>
      <c r="B36" s="4" t="s">
        <v>210</v>
      </c>
      <c r="C36" s="82">
        <v>28639953.5</v>
      </c>
      <c r="D36" s="82">
        <v>12750570</v>
      </c>
      <c r="E36" s="82">
        <v>9874359</v>
      </c>
      <c r="F36" s="95">
        <f t="shared" si="6"/>
        <v>0</v>
      </c>
      <c r="G36" s="74"/>
      <c r="H36" s="74"/>
      <c r="I36" s="75">
        <f t="shared" si="14"/>
        <v>0</v>
      </c>
      <c r="J36" s="74"/>
      <c r="K36" s="74"/>
      <c r="L36" s="88">
        <f t="shared" si="15"/>
        <v>0</v>
      </c>
      <c r="M36" s="116">
        <f t="shared" si="11"/>
        <v>12750570</v>
      </c>
      <c r="N36" s="87"/>
    </row>
    <row r="37" spans="1:14" s="15" customFormat="1" ht="18.75" x14ac:dyDescent="0.25">
      <c r="A37" s="38" t="s">
        <v>49</v>
      </c>
      <c r="B37" s="4" t="s">
        <v>211</v>
      </c>
      <c r="C37" s="82">
        <v>960000</v>
      </c>
      <c r="D37" s="82"/>
      <c r="E37" s="82"/>
      <c r="F37" s="95">
        <f t="shared" si="6"/>
        <v>0</v>
      </c>
      <c r="G37" s="74"/>
      <c r="H37" s="74"/>
      <c r="I37" s="75">
        <f t="shared" si="14"/>
        <v>0</v>
      </c>
      <c r="J37" s="74"/>
      <c r="K37" s="74"/>
      <c r="L37" s="88">
        <f t="shared" si="15"/>
        <v>0</v>
      </c>
      <c r="M37" s="116">
        <f t="shared" si="11"/>
        <v>0</v>
      </c>
      <c r="N37" s="87"/>
    </row>
    <row r="38" spans="1:14" ht="30" x14ac:dyDescent="0.25">
      <c r="A38" s="48" t="s">
        <v>150</v>
      </c>
      <c r="B38" s="49" t="s">
        <v>212</v>
      </c>
      <c r="C38" s="83">
        <f>SUM(C39:C54)</f>
        <v>6314487.0800000001</v>
      </c>
      <c r="D38" s="83">
        <f>SUM(D39:D54)</f>
        <v>13910605</v>
      </c>
      <c r="E38" s="83">
        <f>SUM(E39:E54)</f>
        <v>11292027.949999999</v>
      </c>
      <c r="F38" s="96">
        <f t="shared" si="6"/>
        <v>0</v>
      </c>
      <c r="G38" s="96">
        <f>SUM(G39:G54)</f>
        <v>0</v>
      </c>
      <c r="H38" s="96">
        <f>SUM(H39:H54)</f>
        <v>0</v>
      </c>
      <c r="I38" s="96">
        <f t="shared" si="14"/>
        <v>0</v>
      </c>
      <c r="J38" s="96">
        <f>SUM(J39:J54)</f>
        <v>0</v>
      </c>
      <c r="K38" s="96">
        <f>SUM(K39:K54)</f>
        <v>0</v>
      </c>
      <c r="L38" s="96">
        <f t="shared" si="15"/>
        <v>0</v>
      </c>
      <c r="M38" s="83">
        <f t="shared" si="11"/>
        <v>13910605</v>
      </c>
      <c r="N38" s="79"/>
    </row>
    <row r="39" spans="1:14" s="16" customFormat="1" ht="30" x14ac:dyDescent="0.25">
      <c r="A39" s="51" t="s">
        <v>175</v>
      </c>
      <c r="B39" s="55" t="s">
        <v>174</v>
      </c>
      <c r="C39" s="80"/>
      <c r="D39" s="76"/>
      <c r="E39" s="76"/>
      <c r="F39" s="75">
        <f t="shared" si="6"/>
        <v>0</v>
      </c>
      <c r="G39" s="76"/>
      <c r="H39" s="76"/>
      <c r="I39" s="75">
        <f t="shared" si="14"/>
        <v>0</v>
      </c>
      <c r="J39" s="76"/>
      <c r="K39" s="76"/>
      <c r="L39" s="77">
        <f t="shared" si="15"/>
        <v>0</v>
      </c>
      <c r="M39" s="115">
        <f t="shared" si="11"/>
        <v>0</v>
      </c>
      <c r="N39" s="78"/>
    </row>
    <row r="40" spans="1:14" s="16" customFormat="1" ht="45" x14ac:dyDescent="0.25">
      <c r="A40" s="57" t="s">
        <v>192</v>
      </c>
      <c r="B40" s="56" t="s">
        <v>213</v>
      </c>
      <c r="C40" s="80"/>
      <c r="D40" s="76"/>
      <c r="E40" s="76"/>
      <c r="F40" s="75">
        <f t="shared" ref="F40:F54" si="17">G40+H40</f>
        <v>0</v>
      </c>
      <c r="G40" s="76"/>
      <c r="H40" s="76"/>
      <c r="I40" s="75">
        <f t="shared" ref="I40:I54" si="18">J40+K40</f>
        <v>0</v>
      </c>
      <c r="J40" s="76"/>
      <c r="K40" s="76"/>
      <c r="L40" s="77">
        <f t="shared" ref="L40:L54" si="19">F40+I40</f>
        <v>0</v>
      </c>
      <c r="M40" s="115">
        <f t="shared" ref="M40:M54" si="20">D40+L40</f>
        <v>0</v>
      </c>
      <c r="N40" s="78"/>
    </row>
    <row r="41" spans="1:14" s="16" customFormat="1" ht="45" x14ac:dyDescent="0.25">
      <c r="A41" s="51" t="s">
        <v>173</v>
      </c>
      <c r="B41" s="110" t="s">
        <v>172</v>
      </c>
      <c r="C41" s="80">
        <v>1753323.98</v>
      </c>
      <c r="D41" s="76"/>
      <c r="E41" s="76"/>
      <c r="F41" s="75">
        <f t="shared" si="17"/>
        <v>0</v>
      </c>
      <c r="G41" s="76"/>
      <c r="H41" s="76"/>
      <c r="I41" s="75">
        <f t="shared" si="18"/>
        <v>0</v>
      </c>
      <c r="J41" s="76"/>
      <c r="K41" s="76"/>
      <c r="L41" s="77">
        <f t="shared" si="19"/>
        <v>0</v>
      </c>
      <c r="M41" s="115">
        <f t="shared" si="20"/>
        <v>0</v>
      </c>
      <c r="N41" s="98"/>
    </row>
    <row r="42" spans="1:14" s="16" customFormat="1" ht="120" x14ac:dyDescent="0.25">
      <c r="A42" s="51" t="s">
        <v>171</v>
      </c>
      <c r="B42" s="56" t="s">
        <v>214</v>
      </c>
      <c r="C42" s="76"/>
      <c r="D42" s="76"/>
      <c r="E42" s="76"/>
      <c r="F42" s="75">
        <f t="shared" si="17"/>
        <v>0</v>
      </c>
      <c r="G42" s="76"/>
      <c r="H42" s="76"/>
      <c r="I42" s="75">
        <f t="shared" si="18"/>
        <v>0</v>
      </c>
      <c r="J42" s="76"/>
      <c r="K42" s="76"/>
      <c r="L42" s="77">
        <f t="shared" si="19"/>
        <v>0</v>
      </c>
      <c r="M42" s="115">
        <f t="shared" si="20"/>
        <v>0</v>
      </c>
      <c r="N42" s="78"/>
    </row>
    <row r="43" spans="1:14" s="16" customFormat="1" ht="90" x14ac:dyDescent="0.25">
      <c r="A43" s="51" t="s">
        <v>170</v>
      </c>
      <c r="B43" s="55" t="s">
        <v>169</v>
      </c>
      <c r="C43" s="76"/>
      <c r="D43" s="76"/>
      <c r="E43" s="76"/>
      <c r="F43" s="75">
        <f t="shared" si="17"/>
        <v>0</v>
      </c>
      <c r="G43" s="76"/>
      <c r="H43" s="76"/>
      <c r="I43" s="75">
        <f t="shared" si="18"/>
        <v>0</v>
      </c>
      <c r="J43" s="76"/>
      <c r="K43" s="76"/>
      <c r="L43" s="77">
        <f t="shared" si="19"/>
        <v>0</v>
      </c>
      <c r="M43" s="115">
        <f t="shared" si="20"/>
        <v>0</v>
      </c>
      <c r="N43" s="78"/>
    </row>
    <row r="44" spans="1:14" s="16" customFormat="1" ht="60" x14ac:dyDescent="0.25">
      <c r="A44" s="51" t="s">
        <v>168</v>
      </c>
      <c r="B44" s="55" t="s">
        <v>167</v>
      </c>
      <c r="C44" s="76"/>
      <c r="D44" s="76"/>
      <c r="E44" s="76"/>
      <c r="F44" s="75">
        <f t="shared" si="17"/>
        <v>0</v>
      </c>
      <c r="G44" s="76"/>
      <c r="H44" s="76"/>
      <c r="I44" s="75">
        <f t="shared" si="18"/>
        <v>0</v>
      </c>
      <c r="J44" s="76"/>
      <c r="K44" s="76"/>
      <c r="L44" s="77">
        <f t="shared" si="19"/>
        <v>0</v>
      </c>
      <c r="M44" s="115">
        <f t="shared" si="20"/>
        <v>0</v>
      </c>
      <c r="N44" s="78"/>
    </row>
    <row r="45" spans="1:14" s="16" customFormat="1" ht="60" x14ac:dyDescent="0.25">
      <c r="A45" s="57" t="s">
        <v>193</v>
      </c>
      <c r="B45" s="56" t="s">
        <v>215</v>
      </c>
      <c r="C45" s="76"/>
      <c r="D45" s="76"/>
      <c r="E45" s="76"/>
      <c r="F45" s="75">
        <f t="shared" si="17"/>
        <v>0</v>
      </c>
      <c r="G45" s="76"/>
      <c r="H45" s="76"/>
      <c r="I45" s="75">
        <f t="shared" si="18"/>
        <v>0</v>
      </c>
      <c r="J45" s="76"/>
      <c r="K45" s="76"/>
      <c r="L45" s="77">
        <f t="shared" si="19"/>
        <v>0</v>
      </c>
      <c r="M45" s="115">
        <f t="shared" si="20"/>
        <v>0</v>
      </c>
      <c r="N45" s="78"/>
    </row>
    <row r="46" spans="1:14" s="16" customFormat="1" ht="90" customHeight="1" x14ac:dyDescent="0.25">
      <c r="A46" s="51" t="s">
        <v>166</v>
      </c>
      <c r="B46" s="56" t="s">
        <v>216</v>
      </c>
      <c r="C46" s="80">
        <v>1754600</v>
      </c>
      <c r="D46" s="80">
        <v>4233909</v>
      </c>
      <c r="E46" s="80">
        <v>4233909</v>
      </c>
      <c r="F46" s="75">
        <f t="shared" si="17"/>
        <v>0</v>
      </c>
      <c r="G46" s="76"/>
      <c r="H46" s="76"/>
      <c r="I46" s="75">
        <f t="shared" si="18"/>
        <v>0</v>
      </c>
      <c r="J46" s="76"/>
      <c r="K46" s="76"/>
      <c r="L46" s="77">
        <f t="shared" si="19"/>
        <v>0</v>
      </c>
      <c r="M46" s="115">
        <f t="shared" si="20"/>
        <v>4233909</v>
      </c>
      <c r="N46" s="87"/>
    </row>
    <row r="47" spans="1:14" s="16" customFormat="1" ht="30" x14ac:dyDescent="0.3">
      <c r="A47" s="51" t="s">
        <v>191</v>
      </c>
      <c r="B47" s="56" t="s">
        <v>217</v>
      </c>
      <c r="C47" s="76"/>
      <c r="D47" s="76"/>
      <c r="E47" s="76"/>
      <c r="F47" s="75">
        <f t="shared" si="17"/>
        <v>0</v>
      </c>
      <c r="G47" s="76"/>
      <c r="H47" s="76"/>
      <c r="I47" s="75">
        <f t="shared" si="18"/>
        <v>0</v>
      </c>
      <c r="J47" s="76"/>
      <c r="K47" s="76"/>
      <c r="L47" s="77">
        <f t="shared" si="19"/>
        <v>0</v>
      </c>
      <c r="M47" s="115">
        <f t="shared" si="20"/>
        <v>0</v>
      </c>
      <c r="N47" s="90"/>
    </row>
    <row r="48" spans="1:14" s="16" customFormat="1" ht="60" x14ac:dyDescent="0.25">
      <c r="A48" s="51" t="s">
        <v>194</v>
      </c>
      <c r="B48" s="56" t="s">
        <v>218</v>
      </c>
      <c r="C48" s="76"/>
      <c r="D48" s="76"/>
      <c r="E48" s="76"/>
      <c r="F48" s="75">
        <f t="shared" si="17"/>
        <v>0</v>
      </c>
      <c r="G48" s="76"/>
      <c r="H48" s="76"/>
      <c r="I48" s="75">
        <f t="shared" si="18"/>
        <v>0</v>
      </c>
      <c r="J48" s="76"/>
      <c r="K48" s="76"/>
      <c r="L48" s="77">
        <f t="shared" si="19"/>
        <v>0</v>
      </c>
      <c r="M48" s="115">
        <f t="shared" si="20"/>
        <v>0</v>
      </c>
      <c r="N48" s="87"/>
    </row>
    <row r="49" spans="1:14" s="16" customFormat="1" ht="60" x14ac:dyDescent="0.25">
      <c r="A49" s="51" t="s">
        <v>201</v>
      </c>
      <c r="B49" s="56" t="s">
        <v>219</v>
      </c>
      <c r="C49" s="76"/>
      <c r="D49" s="76"/>
      <c r="E49" s="76"/>
      <c r="F49" s="75">
        <f t="shared" si="17"/>
        <v>0</v>
      </c>
      <c r="G49" s="76"/>
      <c r="H49" s="76"/>
      <c r="I49" s="75"/>
      <c r="J49" s="76"/>
      <c r="K49" s="76"/>
      <c r="L49" s="77">
        <f t="shared" si="19"/>
        <v>0</v>
      </c>
      <c r="M49" s="115">
        <f t="shared" si="20"/>
        <v>0</v>
      </c>
      <c r="N49" s="87"/>
    </row>
    <row r="50" spans="1:14" s="16" customFormat="1" ht="60" x14ac:dyDescent="0.25">
      <c r="A50" s="51" t="s">
        <v>202</v>
      </c>
      <c r="B50" s="56" t="s">
        <v>220</v>
      </c>
      <c r="C50" s="76"/>
      <c r="D50" s="76"/>
      <c r="E50" s="76"/>
      <c r="F50" s="75">
        <f t="shared" si="17"/>
        <v>0</v>
      </c>
      <c r="G50" s="76"/>
      <c r="H50" s="76"/>
      <c r="I50" s="75"/>
      <c r="J50" s="76"/>
      <c r="K50" s="76"/>
      <c r="L50" s="77">
        <f t="shared" si="19"/>
        <v>0</v>
      </c>
      <c r="M50" s="115">
        <f t="shared" si="20"/>
        <v>0</v>
      </c>
      <c r="N50" s="87"/>
    </row>
    <row r="51" spans="1:14" s="16" customFormat="1" ht="60" x14ac:dyDescent="0.25">
      <c r="A51" s="51" t="s">
        <v>205</v>
      </c>
      <c r="B51" s="56" t="s">
        <v>221</v>
      </c>
      <c r="C51" s="80">
        <v>1100000</v>
      </c>
      <c r="D51" s="80">
        <v>2000000</v>
      </c>
      <c r="E51" s="80">
        <v>372806.75</v>
      </c>
      <c r="F51" s="75">
        <f t="shared" si="17"/>
        <v>0</v>
      </c>
      <c r="G51" s="76"/>
      <c r="H51" s="76"/>
      <c r="I51" s="75"/>
      <c r="J51" s="76"/>
      <c r="K51" s="76"/>
      <c r="L51" s="77">
        <f t="shared" si="19"/>
        <v>0</v>
      </c>
      <c r="M51" s="115">
        <f t="shared" si="20"/>
        <v>2000000</v>
      </c>
      <c r="N51" s="87"/>
    </row>
    <row r="52" spans="1:14" s="16" customFormat="1" ht="30" x14ac:dyDescent="0.25">
      <c r="A52" s="51" t="s">
        <v>204</v>
      </c>
      <c r="B52" s="56" t="s">
        <v>222</v>
      </c>
      <c r="C52" s="80">
        <v>990000</v>
      </c>
      <c r="D52" s="80">
        <v>900000</v>
      </c>
      <c r="E52" s="80">
        <v>900000</v>
      </c>
      <c r="F52" s="75">
        <f t="shared" si="17"/>
        <v>0</v>
      </c>
      <c r="G52" s="76"/>
      <c r="H52" s="76"/>
      <c r="I52" s="75"/>
      <c r="J52" s="76"/>
      <c r="K52" s="76"/>
      <c r="L52" s="77">
        <f t="shared" si="19"/>
        <v>0</v>
      </c>
      <c r="M52" s="115">
        <f t="shared" si="20"/>
        <v>900000</v>
      </c>
      <c r="N52" s="87"/>
    </row>
    <row r="53" spans="1:14" s="16" customFormat="1" ht="30" x14ac:dyDescent="0.25">
      <c r="A53" s="51" t="s">
        <v>203</v>
      </c>
      <c r="B53" s="56" t="s">
        <v>223</v>
      </c>
      <c r="C53" s="80">
        <v>163044</v>
      </c>
      <c r="D53" s="80">
        <v>68277</v>
      </c>
      <c r="E53" s="80">
        <v>68277</v>
      </c>
      <c r="F53" s="75">
        <f t="shared" si="17"/>
        <v>0</v>
      </c>
      <c r="G53" s="76"/>
      <c r="H53" s="76"/>
      <c r="I53" s="75"/>
      <c r="J53" s="76"/>
      <c r="K53" s="76"/>
      <c r="L53" s="77">
        <f t="shared" si="19"/>
        <v>0</v>
      </c>
      <c r="M53" s="115">
        <f>D53+L53</f>
        <v>68277</v>
      </c>
      <c r="N53" s="87"/>
    </row>
    <row r="54" spans="1:14" s="16" customFormat="1" ht="18.75" x14ac:dyDescent="0.25">
      <c r="A54" s="51" t="s">
        <v>165</v>
      </c>
      <c r="B54" s="55" t="s">
        <v>164</v>
      </c>
      <c r="C54" s="80">
        <v>553519.1</v>
      </c>
      <c r="D54" s="80">
        <v>6708419</v>
      </c>
      <c r="E54" s="80">
        <v>5717035.2000000002</v>
      </c>
      <c r="F54" s="75">
        <f t="shared" si="17"/>
        <v>0</v>
      </c>
      <c r="G54" s="76"/>
      <c r="H54" s="76"/>
      <c r="I54" s="75">
        <f t="shared" si="18"/>
        <v>0</v>
      </c>
      <c r="J54" s="76"/>
      <c r="K54" s="76"/>
      <c r="L54" s="77">
        <f t="shared" si="19"/>
        <v>0</v>
      </c>
      <c r="M54" s="115">
        <f t="shared" si="20"/>
        <v>6708419</v>
      </c>
      <c r="N54" s="87"/>
    </row>
    <row r="55" spans="1:14" ht="30" x14ac:dyDescent="0.25">
      <c r="A55" s="50" t="s">
        <v>149</v>
      </c>
      <c r="B55" s="49" t="s">
        <v>224</v>
      </c>
      <c r="C55" s="83">
        <f>SUM(C56:C64)</f>
        <v>64834156.880000003</v>
      </c>
      <c r="D55" s="83">
        <f t="shared" ref="D55:K55" si="21">SUM(D56:D64)</f>
        <v>71003224.739999995</v>
      </c>
      <c r="E55" s="83">
        <f t="shared" si="21"/>
        <v>46335296.57</v>
      </c>
      <c r="F55" s="96">
        <f t="shared" si="21"/>
        <v>0</v>
      </c>
      <c r="G55" s="96">
        <f t="shared" si="21"/>
        <v>0</v>
      </c>
      <c r="H55" s="96">
        <f t="shared" si="21"/>
        <v>0</v>
      </c>
      <c r="I55" s="83">
        <f t="shared" si="21"/>
        <v>0</v>
      </c>
      <c r="J55" s="83">
        <f t="shared" si="21"/>
        <v>0</v>
      </c>
      <c r="K55" s="83">
        <f t="shared" si="21"/>
        <v>0</v>
      </c>
      <c r="L55" s="83">
        <f t="shared" si="15"/>
        <v>0</v>
      </c>
      <c r="M55" s="83">
        <f t="shared" si="11"/>
        <v>71003224.739999995</v>
      </c>
      <c r="N55" s="79"/>
    </row>
    <row r="56" spans="1:14" ht="60" x14ac:dyDescent="0.25">
      <c r="A56" s="51" t="s">
        <v>184</v>
      </c>
      <c r="B56" s="55" t="s">
        <v>183</v>
      </c>
      <c r="C56" s="84"/>
      <c r="D56" s="84">
        <v>4980</v>
      </c>
      <c r="E56" s="84">
        <v>4980</v>
      </c>
      <c r="F56" s="75">
        <f t="shared" si="6"/>
        <v>0</v>
      </c>
      <c r="G56" s="78"/>
      <c r="H56" s="78"/>
      <c r="I56" s="115">
        <f t="shared" si="14"/>
        <v>0</v>
      </c>
      <c r="J56" s="84"/>
      <c r="K56" s="84"/>
      <c r="L56" s="115">
        <f t="shared" si="15"/>
        <v>0</v>
      </c>
      <c r="M56" s="115">
        <f t="shared" si="11"/>
        <v>4980</v>
      </c>
      <c r="N56" s="78"/>
    </row>
    <row r="57" spans="1:14" ht="18.75" hidden="1" x14ac:dyDescent="0.25">
      <c r="A57" s="51"/>
      <c r="B57" s="56"/>
      <c r="C57" s="84"/>
      <c r="D57" s="84"/>
      <c r="E57" s="84"/>
      <c r="F57" s="75">
        <f t="shared" si="6"/>
        <v>0</v>
      </c>
      <c r="G57" s="76"/>
      <c r="H57" s="78"/>
      <c r="I57" s="115"/>
      <c r="J57" s="84"/>
      <c r="K57" s="84"/>
      <c r="L57" s="115">
        <f t="shared" si="15"/>
        <v>0</v>
      </c>
      <c r="M57" s="115">
        <f t="shared" si="11"/>
        <v>0</v>
      </c>
      <c r="N57" s="87"/>
    </row>
    <row r="58" spans="1:14" ht="45" x14ac:dyDescent="0.25">
      <c r="A58" s="51" t="s">
        <v>182</v>
      </c>
      <c r="B58" s="56" t="s">
        <v>225</v>
      </c>
      <c r="C58" s="84">
        <v>327432</v>
      </c>
      <c r="D58" s="84">
        <v>356873</v>
      </c>
      <c r="E58" s="84">
        <v>259648.66</v>
      </c>
      <c r="F58" s="75">
        <f t="shared" si="6"/>
        <v>0</v>
      </c>
      <c r="G58" s="78"/>
      <c r="H58" s="78"/>
      <c r="I58" s="115">
        <f t="shared" si="14"/>
        <v>0</v>
      </c>
      <c r="J58" s="84"/>
      <c r="K58" s="84"/>
      <c r="L58" s="115">
        <f t="shared" si="15"/>
        <v>0</v>
      </c>
      <c r="M58" s="115">
        <f t="shared" si="11"/>
        <v>356873</v>
      </c>
      <c r="N58" s="87"/>
    </row>
    <row r="59" spans="1:14" ht="45" x14ac:dyDescent="0.25">
      <c r="A59" s="51" t="s">
        <v>181</v>
      </c>
      <c r="B59" s="56" t="s">
        <v>226</v>
      </c>
      <c r="C59" s="78"/>
      <c r="D59" s="84">
        <v>52439.19</v>
      </c>
      <c r="E59" s="84">
        <v>17479.73</v>
      </c>
      <c r="F59" s="75">
        <f t="shared" si="6"/>
        <v>0</v>
      </c>
      <c r="G59" s="78"/>
      <c r="H59" s="78"/>
      <c r="I59" s="115">
        <f>J59+K59</f>
        <v>0</v>
      </c>
      <c r="J59" s="84"/>
      <c r="K59" s="84"/>
      <c r="L59" s="115">
        <f t="shared" si="15"/>
        <v>0</v>
      </c>
      <c r="M59" s="115">
        <f t="shared" si="11"/>
        <v>52439.19</v>
      </c>
      <c r="N59" s="87"/>
    </row>
    <row r="60" spans="1:14" ht="45" x14ac:dyDescent="0.3">
      <c r="A60" s="51" t="s">
        <v>180</v>
      </c>
      <c r="B60" s="56" t="s">
        <v>227</v>
      </c>
      <c r="C60" s="84">
        <v>62453219.880000003</v>
      </c>
      <c r="D60" s="84">
        <v>66209988.549999997</v>
      </c>
      <c r="E60" s="84">
        <v>42905502.479999997</v>
      </c>
      <c r="F60" s="75">
        <f t="shared" si="6"/>
        <v>0</v>
      </c>
      <c r="G60" s="78"/>
      <c r="H60" s="78"/>
      <c r="I60" s="115">
        <f t="shared" si="14"/>
        <v>0</v>
      </c>
      <c r="J60" s="84"/>
      <c r="K60" s="84"/>
      <c r="L60" s="115">
        <f t="shared" si="15"/>
        <v>0</v>
      </c>
      <c r="M60" s="115">
        <f t="shared" si="11"/>
        <v>66209988.549999997</v>
      </c>
      <c r="N60" s="123"/>
    </row>
    <row r="61" spans="1:14" ht="90" x14ac:dyDescent="0.25">
      <c r="A61" s="51" t="s">
        <v>179</v>
      </c>
      <c r="B61" s="56" t="s">
        <v>228</v>
      </c>
      <c r="C61" s="84">
        <v>176702</v>
      </c>
      <c r="D61" s="84">
        <v>364560</v>
      </c>
      <c r="E61" s="84">
        <v>136897.70000000001</v>
      </c>
      <c r="F61" s="75">
        <f t="shared" si="6"/>
        <v>0</v>
      </c>
      <c r="G61" s="78"/>
      <c r="H61" s="78"/>
      <c r="I61" s="75">
        <f t="shared" si="14"/>
        <v>0</v>
      </c>
      <c r="J61" s="78"/>
      <c r="K61" s="78"/>
      <c r="L61" s="75">
        <f t="shared" si="15"/>
        <v>0</v>
      </c>
      <c r="M61" s="115">
        <f t="shared" si="11"/>
        <v>364560</v>
      </c>
      <c r="N61" s="87"/>
    </row>
    <row r="62" spans="1:14" ht="45" x14ac:dyDescent="0.25">
      <c r="A62" s="51" t="s">
        <v>178</v>
      </c>
      <c r="B62" s="56" t="s">
        <v>229</v>
      </c>
      <c r="C62" s="78"/>
      <c r="D62" s="78"/>
      <c r="E62" s="78"/>
      <c r="F62" s="75">
        <f t="shared" si="6"/>
        <v>0</v>
      </c>
      <c r="G62" s="78"/>
      <c r="H62" s="78"/>
      <c r="I62" s="75">
        <f t="shared" si="14"/>
        <v>0</v>
      </c>
      <c r="J62" s="78"/>
      <c r="K62" s="78"/>
      <c r="L62" s="75">
        <f t="shared" si="15"/>
        <v>0</v>
      </c>
      <c r="M62" s="115">
        <f t="shared" si="11"/>
        <v>0</v>
      </c>
      <c r="N62" s="78"/>
    </row>
    <row r="63" spans="1:14" ht="75" x14ac:dyDescent="0.25">
      <c r="A63" s="51" t="s">
        <v>177</v>
      </c>
      <c r="B63" s="56" t="s">
        <v>230</v>
      </c>
      <c r="C63" s="84">
        <v>1876803</v>
      </c>
      <c r="D63" s="84">
        <v>4014384</v>
      </c>
      <c r="E63" s="84">
        <v>3010788</v>
      </c>
      <c r="F63" s="75">
        <f t="shared" si="6"/>
        <v>0</v>
      </c>
      <c r="G63" s="78"/>
      <c r="H63" s="78"/>
      <c r="I63" s="75">
        <f t="shared" si="14"/>
        <v>0</v>
      </c>
      <c r="J63" s="78"/>
      <c r="K63" s="78"/>
      <c r="L63" s="75">
        <f t="shared" si="15"/>
        <v>0</v>
      </c>
      <c r="M63" s="115">
        <f t="shared" si="11"/>
        <v>4014384</v>
      </c>
      <c r="N63" s="87"/>
    </row>
    <row r="64" spans="1:14" ht="30" x14ac:dyDescent="0.25">
      <c r="A64" s="51" t="s">
        <v>176</v>
      </c>
      <c r="B64" s="56" t="s">
        <v>231</v>
      </c>
      <c r="C64" s="78"/>
      <c r="D64" s="78"/>
      <c r="E64" s="78"/>
      <c r="F64" s="75">
        <f t="shared" si="6"/>
        <v>0</v>
      </c>
      <c r="G64" s="78"/>
      <c r="H64" s="78"/>
      <c r="I64" s="75">
        <f t="shared" si="14"/>
        <v>0</v>
      </c>
      <c r="J64" s="78"/>
      <c r="K64" s="78"/>
      <c r="L64" s="75">
        <f t="shared" si="15"/>
        <v>0</v>
      </c>
      <c r="M64" s="115">
        <f t="shared" si="11"/>
        <v>0</v>
      </c>
      <c r="N64" s="78"/>
    </row>
    <row r="65" spans="1:16" ht="30" x14ac:dyDescent="0.25">
      <c r="A65" s="48" t="s">
        <v>189</v>
      </c>
      <c r="B65" s="49" t="s">
        <v>232</v>
      </c>
      <c r="C65" s="83">
        <f>SUM(C66:C75)</f>
        <v>4044601.29</v>
      </c>
      <c r="D65" s="83">
        <f>SUM(D66:D75)</f>
        <v>3396463</v>
      </c>
      <c r="E65" s="83">
        <f>SUM(E66:E75)</f>
        <v>1899284.04</v>
      </c>
      <c r="F65" s="83">
        <f t="shared" si="6"/>
        <v>0</v>
      </c>
      <c r="G65" s="83"/>
      <c r="H65" s="83">
        <f>SUM(H66:H75)</f>
        <v>0</v>
      </c>
      <c r="I65" s="83">
        <f t="shared" si="14"/>
        <v>0</v>
      </c>
      <c r="J65" s="83">
        <f>SUM(J66:J75)</f>
        <v>0</v>
      </c>
      <c r="K65" s="83">
        <f>SUM(K66:K75)</f>
        <v>0</v>
      </c>
      <c r="L65" s="83">
        <f t="shared" si="15"/>
        <v>0</v>
      </c>
      <c r="M65" s="83">
        <f t="shared" si="11"/>
        <v>3396463</v>
      </c>
      <c r="N65" s="79"/>
    </row>
    <row r="66" spans="1:16" s="15" customFormat="1" ht="75" x14ac:dyDescent="0.3">
      <c r="A66" s="51" t="s">
        <v>187</v>
      </c>
      <c r="B66" s="56" t="s">
        <v>233</v>
      </c>
      <c r="C66" s="84">
        <v>3567390.29</v>
      </c>
      <c r="D66" s="84">
        <v>3144200</v>
      </c>
      <c r="E66" s="84">
        <v>1710609.98</v>
      </c>
      <c r="F66" s="116">
        <f t="shared" si="6"/>
        <v>0</v>
      </c>
      <c r="G66" s="121"/>
      <c r="H66" s="121"/>
      <c r="I66" s="116">
        <f t="shared" si="14"/>
        <v>0</v>
      </c>
      <c r="J66" s="121"/>
      <c r="K66" s="121"/>
      <c r="L66" s="114">
        <f t="shared" si="15"/>
        <v>0</v>
      </c>
      <c r="M66" s="116">
        <f t="shared" si="11"/>
        <v>3144200</v>
      </c>
      <c r="N66" s="122"/>
    </row>
    <row r="67" spans="1:16" s="15" customFormat="1" ht="45" x14ac:dyDescent="0.25">
      <c r="A67" s="57" t="s">
        <v>195</v>
      </c>
      <c r="B67" s="58" t="s">
        <v>234</v>
      </c>
      <c r="C67" s="78"/>
      <c r="D67" s="78"/>
      <c r="E67" s="78"/>
      <c r="F67" s="95">
        <f t="shared" ref="F67:F73" si="22">G67+H67</f>
        <v>0</v>
      </c>
      <c r="G67" s="99"/>
      <c r="H67" s="99"/>
      <c r="I67" s="95">
        <f t="shared" ref="I67:I73" si="23">J67+K67</f>
        <v>0</v>
      </c>
      <c r="J67" s="99"/>
      <c r="K67" s="99"/>
      <c r="L67" s="88">
        <f t="shared" ref="L67:L73" si="24">F67+I67</f>
        <v>0</v>
      </c>
      <c r="M67" s="116">
        <f t="shared" ref="M67:M73" si="25">D67+L67</f>
        <v>0</v>
      </c>
      <c r="N67" s="78"/>
    </row>
    <row r="68" spans="1:16" s="15" customFormat="1" ht="90" x14ac:dyDescent="0.25">
      <c r="A68" s="60" t="s">
        <v>196</v>
      </c>
      <c r="B68" s="59" t="s">
        <v>235</v>
      </c>
      <c r="C68" s="78"/>
      <c r="D68" s="78"/>
      <c r="E68" s="78"/>
      <c r="F68" s="95">
        <f t="shared" si="22"/>
        <v>0</v>
      </c>
      <c r="G68" s="99"/>
      <c r="H68" s="99"/>
      <c r="I68" s="95">
        <f t="shared" si="23"/>
        <v>0</v>
      </c>
      <c r="J68" s="99"/>
      <c r="K68" s="99"/>
      <c r="L68" s="88">
        <f t="shared" si="24"/>
        <v>0</v>
      </c>
      <c r="M68" s="116">
        <f>D68+L68</f>
        <v>0</v>
      </c>
      <c r="N68" s="87"/>
    </row>
    <row r="69" spans="1:16" s="15" customFormat="1" ht="60" x14ac:dyDescent="0.25">
      <c r="A69" s="52" t="s">
        <v>197</v>
      </c>
      <c r="B69" s="58" t="s">
        <v>236</v>
      </c>
      <c r="C69" s="78"/>
      <c r="D69" s="78"/>
      <c r="E69" s="78"/>
      <c r="F69" s="95">
        <f t="shared" si="22"/>
        <v>0</v>
      </c>
      <c r="G69" s="99"/>
      <c r="H69" s="99"/>
      <c r="I69" s="95">
        <f t="shared" si="23"/>
        <v>0</v>
      </c>
      <c r="J69" s="99"/>
      <c r="K69" s="99"/>
      <c r="L69" s="88">
        <f t="shared" si="24"/>
        <v>0</v>
      </c>
      <c r="M69" s="116">
        <f t="shared" si="25"/>
        <v>0</v>
      </c>
      <c r="N69" s="78"/>
    </row>
    <row r="70" spans="1:16" s="15" customFormat="1" ht="60" x14ac:dyDescent="0.25">
      <c r="A70" s="52" t="s">
        <v>198</v>
      </c>
      <c r="B70" s="58" t="s">
        <v>237</v>
      </c>
      <c r="C70" s="78"/>
      <c r="D70" s="78"/>
      <c r="E70" s="78"/>
      <c r="F70" s="95">
        <f t="shared" si="22"/>
        <v>0</v>
      </c>
      <c r="G70" s="99"/>
      <c r="H70" s="99"/>
      <c r="I70" s="95">
        <f t="shared" si="23"/>
        <v>0</v>
      </c>
      <c r="J70" s="99"/>
      <c r="K70" s="99"/>
      <c r="L70" s="88">
        <f t="shared" si="24"/>
        <v>0</v>
      </c>
      <c r="M70" s="116">
        <f t="shared" si="25"/>
        <v>0</v>
      </c>
      <c r="N70" s="78"/>
    </row>
    <row r="71" spans="1:16" s="15" customFormat="1" ht="60" x14ac:dyDescent="0.25">
      <c r="A71" s="51" t="s">
        <v>186</v>
      </c>
      <c r="B71" s="56" t="s">
        <v>238</v>
      </c>
      <c r="C71" s="78"/>
      <c r="D71" s="78"/>
      <c r="E71" s="78"/>
      <c r="F71" s="95">
        <f t="shared" si="22"/>
        <v>0</v>
      </c>
      <c r="G71" s="99"/>
      <c r="H71" s="99"/>
      <c r="I71" s="95">
        <f t="shared" si="23"/>
        <v>0</v>
      </c>
      <c r="J71" s="99"/>
      <c r="K71" s="99"/>
      <c r="L71" s="88">
        <f t="shared" si="24"/>
        <v>0</v>
      </c>
      <c r="M71" s="116">
        <f t="shared" si="25"/>
        <v>0</v>
      </c>
      <c r="N71" s="78"/>
    </row>
    <row r="72" spans="1:16" s="15" customFormat="1" ht="90" x14ac:dyDescent="0.25">
      <c r="A72" s="52" t="s">
        <v>199</v>
      </c>
      <c r="B72" s="58" t="s">
        <v>239</v>
      </c>
      <c r="C72" s="78"/>
      <c r="D72" s="78"/>
      <c r="E72" s="78"/>
      <c r="F72" s="95">
        <f t="shared" si="22"/>
        <v>0</v>
      </c>
      <c r="G72" s="99"/>
      <c r="H72" s="99"/>
      <c r="I72" s="95">
        <f t="shared" si="23"/>
        <v>0</v>
      </c>
      <c r="J72" s="99"/>
      <c r="K72" s="99"/>
      <c r="L72" s="88">
        <f t="shared" si="24"/>
        <v>0</v>
      </c>
      <c r="M72" s="116">
        <f t="shared" si="25"/>
        <v>0</v>
      </c>
      <c r="N72" s="78"/>
    </row>
    <row r="73" spans="1:16" s="15" customFormat="1" ht="75" x14ac:dyDescent="0.25">
      <c r="A73" s="52" t="s">
        <v>200</v>
      </c>
      <c r="B73" s="58" t="s">
        <v>240</v>
      </c>
      <c r="C73" s="78"/>
      <c r="D73" s="78"/>
      <c r="E73" s="78"/>
      <c r="F73" s="95">
        <f t="shared" si="22"/>
        <v>0</v>
      </c>
      <c r="G73" s="99"/>
      <c r="H73" s="99"/>
      <c r="I73" s="95">
        <f t="shared" si="23"/>
        <v>0</v>
      </c>
      <c r="J73" s="99"/>
      <c r="K73" s="99"/>
      <c r="L73" s="88">
        <f t="shared" si="24"/>
        <v>0</v>
      </c>
      <c r="M73" s="116">
        <f t="shared" si="25"/>
        <v>0</v>
      </c>
      <c r="N73" s="78"/>
    </row>
    <row r="74" spans="1:16" s="15" customFormat="1" ht="30" x14ac:dyDescent="0.3">
      <c r="A74" s="51" t="s">
        <v>185</v>
      </c>
      <c r="B74" s="56" t="s">
        <v>241</v>
      </c>
      <c r="C74" s="84">
        <v>477211</v>
      </c>
      <c r="D74" s="84">
        <v>252263</v>
      </c>
      <c r="E74" s="84">
        <v>188674.06</v>
      </c>
      <c r="F74" s="95">
        <f>G74+H74</f>
        <v>0</v>
      </c>
      <c r="G74" s="99"/>
      <c r="H74" s="99"/>
      <c r="I74" s="95">
        <f>J74+K74</f>
        <v>0</v>
      </c>
      <c r="J74" s="99"/>
      <c r="K74" s="99"/>
      <c r="L74" s="88">
        <f>F74+I74</f>
        <v>0</v>
      </c>
      <c r="M74" s="116">
        <f>D74+L74</f>
        <v>252263</v>
      </c>
      <c r="N74" s="90"/>
    </row>
    <row r="75" spans="1:16" s="15" customFormat="1" ht="30" x14ac:dyDescent="0.25">
      <c r="A75" s="51" t="s">
        <v>190</v>
      </c>
      <c r="B75" s="56" t="s">
        <v>188</v>
      </c>
      <c r="C75" s="78"/>
      <c r="D75" s="78"/>
      <c r="E75" s="78"/>
      <c r="F75" s="95">
        <f t="shared" si="6"/>
        <v>0</v>
      </c>
      <c r="G75" s="99"/>
      <c r="H75" s="99"/>
      <c r="I75" s="95">
        <f t="shared" si="14"/>
        <v>0</v>
      </c>
      <c r="J75" s="99"/>
      <c r="K75" s="99"/>
      <c r="L75" s="88">
        <f t="shared" si="15"/>
        <v>0</v>
      </c>
      <c r="M75" s="116">
        <f t="shared" si="11"/>
        <v>0</v>
      </c>
      <c r="N75" s="78"/>
    </row>
    <row r="76" spans="1:16" s="15" customFormat="1" ht="18.75" x14ac:dyDescent="0.25">
      <c r="A76" s="48" t="s">
        <v>131</v>
      </c>
      <c r="B76" s="49" t="s">
        <v>129</v>
      </c>
      <c r="C76" s="79"/>
      <c r="D76" s="79"/>
      <c r="E76" s="79"/>
      <c r="F76" s="96">
        <f t="shared" si="6"/>
        <v>0</v>
      </c>
      <c r="G76" s="79"/>
      <c r="H76" s="79"/>
      <c r="I76" s="96">
        <f t="shared" si="14"/>
        <v>0</v>
      </c>
      <c r="J76" s="79"/>
      <c r="K76" s="79"/>
      <c r="L76" s="100">
        <f t="shared" si="15"/>
        <v>0</v>
      </c>
      <c r="M76" s="83">
        <f t="shared" si="11"/>
        <v>0</v>
      </c>
      <c r="N76" s="79"/>
    </row>
    <row r="77" spans="1:16" s="15" customFormat="1" ht="60" x14ac:dyDescent="0.25">
      <c r="A77" s="48" t="s">
        <v>132</v>
      </c>
      <c r="B77" s="49" t="s">
        <v>130</v>
      </c>
      <c r="C77" s="79"/>
      <c r="D77" s="79"/>
      <c r="E77" s="79"/>
      <c r="F77" s="96">
        <f t="shared" si="6"/>
        <v>0</v>
      </c>
      <c r="G77" s="79"/>
      <c r="H77" s="79"/>
      <c r="I77" s="96">
        <f t="shared" si="14"/>
        <v>0</v>
      </c>
      <c r="J77" s="79"/>
      <c r="K77" s="79"/>
      <c r="L77" s="100">
        <f t="shared" si="15"/>
        <v>0</v>
      </c>
      <c r="M77" s="83">
        <f t="shared" si="11"/>
        <v>0</v>
      </c>
      <c r="N77" s="79"/>
    </row>
    <row r="78" spans="1:16" s="15" customFormat="1" ht="30" x14ac:dyDescent="0.25">
      <c r="A78" s="48" t="s">
        <v>133</v>
      </c>
      <c r="B78" s="49" t="s">
        <v>128</v>
      </c>
      <c r="C78" s="79"/>
      <c r="D78" s="79"/>
      <c r="E78" s="79"/>
      <c r="F78" s="96">
        <f t="shared" si="6"/>
        <v>0</v>
      </c>
      <c r="G78" s="79"/>
      <c r="H78" s="79"/>
      <c r="I78" s="96">
        <f t="shared" si="14"/>
        <v>0</v>
      </c>
      <c r="J78" s="79"/>
      <c r="K78" s="79"/>
      <c r="L78" s="100">
        <f t="shared" si="15"/>
        <v>0</v>
      </c>
      <c r="M78" s="83">
        <f t="shared" si="11"/>
        <v>0</v>
      </c>
      <c r="N78" s="91"/>
    </row>
    <row r="79" spans="1:16" s="15" customFormat="1" ht="18.75" x14ac:dyDescent="0.25">
      <c r="A79" s="67" t="s">
        <v>158</v>
      </c>
      <c r="B79" s="68" t="s">
        <v>163</v>
      </c>
      <c r="C79" s="109">
        <f>C80+C88+C101+C107</f>
        <v>153969591.49000001</v>
      </c>
      <c r="D79" s="109">
        <f t="shared" ref="D79:K79" si="26">D80+D88+D101+D107</f>
        <v>167941005.13999999</v>
      </c>
      <c r="E79" s="109">
        <f t="shared" si="26"/>
        <v>113961608.07000001</v>
      </c>
      <c r="F79" s="109">
        <f t="shared" ref="F79:F116" si="27">G79+H79</f>
        <v>750233</v>
      </c>
      <c r="G79" s="109">
        <f>G80+G88+G101+G107</f>
        <v>0</v>
      </c>
      <c r="H79" s="109">
        <f t="shared" si="26"/>
        <v>750233</v>
      </c>
      <c r="I79" s="109">
        <f t="shared" ref="I79:I115" si="28">J79+K79</f>
        <v>-750233</v>
      </c>
      <c r="J79" s="109">
        <f t="shared" si="26"/>
        <v>0</v>
      </c>
      <c r="K79" s="109">
        <f t="shared" si="26"/>
        <v>-750233</v>
      </c>
      <c r="L79" s="109">
        <f t="shared" si="15"/>
        <v>0</v>
      </c>
      <c r="M79" s="109">
        <f t="shared" si="11"/>
        <v>167941005.13999999</v>
      </c>
      <c r="N79" s="85"/>
    </row>
    <row r="80" spans="1:16" s="15" customFormat="1" ht="18.75" x14ac:dyDescent="0.25">
      <c r="A80" s="40" t="s">
        <v>155</v>
      </c>
      <c r="B80" s="41" t="s">
        <v>62</v>
      </c>
      <c r="C80" s="81">
        <f>C81+C85+C86</f>
        <v>105433676.38000001</v>
      </c>
      <c r="D80" s="81">
        <f t="shared" ref="D80:K80" si="29">D81+D85+D86</f>
        <v>115533168.70999999</v>
      </c>
      <c r="E80" s="81">
        <f t="shared" si="29"/>
        <v>75021484.340000004</v>
      </c>
      <c r="F80" s="81">
        <f t="shared" si="27"/>
        <v>0</v>
      </c>
      <c r="G80" s="81">
        <f>G81+G85+G86</f>
        <v>0</v>
      </c>
      <c r="H80" s="81">
        <f t="shared" si="29"/>
        <v>0</v>
      </c>
      <c r="I80" s="81">
        <f t="shared" si="28"/>
        <v>-541424</v>
      </c>
      <c r="J80" s="81">
        <f t="shared" si="29"/>
        <v>0</v>
      </c>
      <c r="K80" s="81">
        <f t="shared" si="29"/>
        <v>-541424</v>
      </c>
      <c r="L80" s="81">
        <f t="shared" si="15"/>
        <v>-541424</v>
      </c>
      <c r="M80" s="81">
        <f t="shared" si="11"/>
        <v>114991744.70999999</v>
      </c>
      <c r="N80" s="85"/>
      <c r="P80" s="30"/>
    </row>
    <row r="81" spans="1:16" s="16" customFormat="1" ht="60" x14ac:dyDescent="0.25">
      <c r="A81" s="38" t="s">
        <v>91</v>
      </c>
      <c r="B81" s="4" t="s">
        <v>55</v>
      </c>
      <c r="C81" s="106">
        <f>C82+C83+C84</f>
        <v>98182707.74000001</v>
      </c>
      <c r="D81" s="106">
        <f>D82+D83+D84</f>
        <v>108332638.52</v>
      </c>
      <c r="E81" s="106">
        <f>E82+E83+E84</f>
        <v>69504460.159999996</v>
      </c>
      <c r="F81" s="106">
        <f t="shared" si="27"/>
        <v>0</v>
      </c>
      <c r="G81" s="106">
        <f>G82+G83+G84</f>
        <v>0</v>
      </c>
      <c r="H81" s="106">
        <f>H82+H83+H84</f>
        <v>0</v>
      </c>
      <c r="I81" s="106">
        <f t="shared" si="28"/>
        <v>-541424</v>
      </c>
      <c r="J81" s="106">
        <f>J82+J83+J84</f>
        <v>0</v>
      </c>
      <c r="K81" s="106">
        <f>K82+K83+K84</f>
        <v>-541424</v>
      </c>
      <c r="L81" s="106">
        <f t="shared" si="15"/>
        <v>-541424</v>
      </c>
      <c r="M81" s="106">
        <f t="shared" si="11"/>
        <v>107791214.52</v>
      </c>
      <c r="N81" s="78"/>
    </row>
    <row r="82" spans="1:16" s="16" customFormat="1" ht="80.25" customHeight="1" x14ac:dyDescent="0.25">
      <c r="A82" s="38" t="s">
        <v>156</v>
      </c>
      <c r="B82" s="4" t="s">
        <v>56</v>
      </c>
      <c r="C82" s="80">
        <v>13092753.359999999</v>
      </c>
      <c r="D82" s="80">
        <v>14054044</v>
      </c>
      <c r="E82" s="80">
        <v>9760823.5199999996</v>
      </c>
      <c r="F82" s="106">
        <f t="shared" si="27"/>
        <v>0</v>
      </c>
      <c r="G82" s="80"/>
      <c r="H82" s="80"/>
      <c r="I82" s="106">
        <f t="shared" si="28"/>
        <v>0</v>
      </c>
      <c r="J82" s="80"/>
      <c r="K82" s="80"/>
      <c r="L82" s="106">
        <f t="shared" si="15"/>
        <v>0</v>
      </c>
      <c r="M82" s="106">
        <f t="shared" si="11"/>
        <v>14054044</v>
      </c>
      <c r="N82" s="119"/>
    </row>
    <row r="83" spans="1:16" s="16" customFormat="1" ht="191.25" customHeight="1" x14ac:dyDescent="0.25">
      <c r="A83" s="38" t="s">
        <v>104</v>
      </c>
      <c r="B83" s="4" t="s">
        <v>54</v>
      </c>
      <c r="C83" s="80">
        <v>17562829.370000001</v>
      </c>
      <c r="D83" s="80">
        <v>19844460.52</v>
      </c>
      <c r="E83" s="80">
        <v>12789263.720000001</v>
      </c>
      <c r="F83" s="106">
        <f t="shared" si="27"/>
        <v>0</v>
      </c>
      <c r="G83" s="80"/>
      <c r="H83" s="80"/>
      <c r="I83" s="106">
        <f t="shared" si="28"/>
        <v>-291424</v>
      </c>
      <c r="J83" s="80"/>
      <c r="K83" s="80">
        <v>-291424</v>
      </c>
      <c r="L83" s="106">
        <f t="shared" si="15"/>
        <v>-291424</v>
      </c>
      <c r="M83" s="106">
        <f t="shared" si="11"/>
        <v>19553036.52</v>
      </c>
      <c r="N83" s="119" t="s">
        <v>246</v>
      </c>
    </row>
    <row r="84" spans="1:16" s="16" customFormat="1" ht="176.25" customHeight="1" x14ac:dyDescent="0.25">
      <c r="A84" s="38" t="s">
        <v>70</v>
      </c>
      <c r="B84" s="4" t="s">
        <v>57</v>
      </c>
      <c r="C84" s="80">
        <v>67527125.010000005</v>
      </c>
      <c r="D84" s="80">
        <v>74434134</v>
      </c>
      <c r="E84" s="80">
        <v>46954372.920000002</v>
      </c>
      <c r="F84" s="106">
        <f>G84+H84</f>
        <v>0</v>
      </c>
      <c r="G84" s="80"/>
      <c r="H84" s="80"/>
      <c r="I84" s="106">
        <f t="shared" si="28"/>
        <v>-250000</v>
      </c>
      <c r="J84" s="80"/>
      <c r="K84" s="80">
        <v>-250000</v>
      </c>
      <c r="L84" s="106">
        <f>F84+I84</f>
        <v>-250000</v>
      </c>
      <c r="M84" s="106">
        <f t="shared" si="11"/>
        <v>74184134</v>
      </c>
      <c r="N84" s="119" t="s">
        <v>247</v>
      </c>
      <c r="O84" s="17"/>
      <c r="P84" s="17"/>
    </row>
    <row r="85" spans="1:16" s="16" customFormat="1" ht="18.75" x14ac:dyDescent="0.25">
      <c r="A85" s="69" t="s">
        <v>58</v>
      </c>
      <c r="B85" s="70" t="s">
        <v>59</v>
      </c>
      <c r="C85" s="80">
        <v>7250968.6399999997</v>
      </c>
      <c r="D85" s="80">
        <v>7200530.1900000004</v>
      </c>
      <c r="E85" s="80">
        <v>5517024.1799999997</v>
      </c>
      <c r="F85" s="77">
        <f t="shared" si="27"/>
        <v>0</v>
      </c>
      <c r="G85" s="76"/>
      <c r="H85" s="76"/>
      <c r="I85" s="106">
        <f t="shared" si="28"/>
        <v>0</v>
      </c>
      <c r="J85" s="80"/>
      <c r="K85" s="80"/>
      <c r="L85" s="106">
        <f t="shared" si="15"/>
        <v>0</v>
      </c>
      <c r="M85" s="106">
        <f t="shared" si="11"/>
        <v>7200530.1900000004</v>
      </c>
      <c r="N85" s="119"/>
      <c r="O85" s="17"/>
      <c r="P85" s="17"/>
    </row>
    <row r="86" spans="1:16" s="16" customFormat="1" ht="14.25" customHeight="1" x14ac:dyDescent="0.25">
      <c r="A86" s="38" t="s">
        <v>60</v>
      </c>
      <c r="B86" s="4" t="s">
        <v>61</v>
      </c>
      <c r="C86" s="76"/>
      <c r="D86" s="76"/>
      <c r="E86" s="76"/>
      <c r="F86" s="77">
        <f t="shared" si="27"/>
        <v>0</v>
      </c>
      <c r="G86" s="76"/>
      <c r="H86" s="76"/>
      <c r="I86" s="77">
        <f t="shared" si="28"/>
        <v>0</v>
      </c>
      <c r="J86" s="76"/>
      <c r="K86" s="76"/>
      <c r="L86" s="77">
        <f t="shared" si="15"/>
        <v>0</v>
      </c>
      <c r="M86" s="77">
        <f t="shared" si="11"/>
        <v>0</v>
      </c>
      <c r="N86" s="92"/>
      <c r="O86" s="17"/>
      <c r="P86" s="17"/>
    </row>
    <row r="87" spans="1:16" s="16" customFormat="1" ht="28.5" hidden="1" x14ac:dyDescent="0.25">
      <c r="A87" s="71" t="s">
        <v>13</v>
      </c>
      <c r="B87" s="72"/>
      <c r="C87" s="77">
        <f>C7-C80</f>
        <v>46117261.760000005</v>
      </c>
      <c r="D87" s="77">
        <f>D7-D80</f>
        <v>48796089.030000016</v>
      </c>
      <c r="E87" s="77">
        <f>E7-E80</f>
        <v>40708654.460000008</v>
      </c>
      <c r="F87" s="77">
        <f t="shared" si="27"/>
        <v>0</v>
      </c>
      <c r="G87" s="77">
        <f>G7-G80</f>
        <v>0</v>
      </c>
      <c r="H87" s="77">
        <f>H7-H80</f>
        <v>0</v>
      </c>
      <c r="I87" s="77">
        <f t="shared" si="28"/>
        <v>541424</v>
      </c>
      <c r="J87" s="77">
        <f>J7-J80</f>
        <v>0</v>
      </c>
      <c r="K87" s="77">
        <f>K7-K80</f>
        <v>541424</v>
      </c>
      <c r="L87" s="77">
        <f t="shared" si="15"/>
        <v>541424</v>
      </c>
      <c r="M87" s="77">
        <f t="shared" si="11"/>
        <v>49337513.030000016</v>
      </c>
      <c r="N87" s="76"/>
    </row>
    <row r="88" spans="1:16" s="19" customFormat="1" ht="18.75" x14ac:dyDescent="0.25">
      <c r="A88" s="40" t="s">
        <v>14</v>
      </c>
      <c r="B88" s="41" t="s">
        <v>22</v>
      </c>
      <c r="C88" s="81">
        <f>C89+C90+C94</f>
        <v>35013553.210000001</v>
      </c>
      <c r="D88" s="81">
        <f t="shared" ref="D88:E88" si="30">D89+D90+D94</f>
        <v>36910203.57</v>
      </c>
      <c r="E88" s="81">
        <f t="shared" si="30"/>
        <v>26273619.780000001</v>
      </c>
      <c r="F88" s="81">
        <f t="shared" si="27"/>
        <v>660233</v>
      </c>
      <c r="G88" s="81">
        <f>G89+G90+G94</f>
        <v>0</v>
      </c>
      <c r="H88" s="81">
        <f>H89+H90+H94</f>
        <v>660233</v>
      </c>
      <c r="I88" s="81">
        <f t="shared" si="28"/>
        <v>-208809</v>
      </c>
      <c r="J88" s="81">
        <f>J89+J90+J94</f>
        <v>0</v>
      </c>
      <c r="K88" s="81">
        <f>K89+K90+K94</f>
        <v>-208809</v>
      </c>
      <c r="L88" s="81">
        <f t="shared" si="15"/>
        <v>451424</v>
      </c>
      <c r="M88" s="81">
        <f t="shared" si="11"/>
        <v>37361627.57</v>
      </c>
      <c r="N88" s="89"/>
    </row>
    <row r="89" spans="1:16" s="16" customFormat="1" ht="18.75" x14ac:dyDescent="0.25">
      <c r="A89" s="38" t="s">
        <v>105</v>
      </c>
      <c r="B89" s="4" t="s">
        <v>64</v>
      </c>
      <c r="C89" s="80"/>
      <c r="D89" s="80"/>
      <c r="E89" s="76"/>
      <c r="F89" s="106">
        <f t="shared" si="27"/>
        <v>0</v>
      </c>
      <c r="G89" s="80"/>
      <c r="H89" s="80"/>
      <c r="I89" s="106">
        <f t="shared" si="28"/>
        <v>0</v>
      </c>
      <c r="J89" s="80"/>
      <c r="K89" s="80"/>
      <c r="L89" s="106">
        <f t="shared" si="15"/>
        <v>0</v>
      </c>
      <c r="M89" s="106">
        <f t="shared" si="11"/>
        <v>0</v>
      </c>
      <c r="N89" s="76"/>
    </row>
    <row r="90" spans="1:16" s="16" customFormat="1" ht="18.75" x14ac:dyDescent="0.25">
      <c r="A90" s="38" t="s">
        <v>63</v>
      </c>
      <c r="B90" s="4" t="s">
        <v>23</v>
      </c>
      <c r="C90" s="106">
        <f>C91+C92+C93</f>
        <v>6363561.5600000005</v>
      </c>
      <c r="D90" s="106">
        <f t="shared" ref="D90:K90" si="31">D91+D92+D93</f>
        <v>7693838.0300000003</v>
      </c>
      <c r="E90" s="106">
        <f t="shared" si="31"/>
        <v>5593430.4199999999</v>
      </c>
      <c r="F90" s="106">
        <f t="shared" si="27"/>
        <v>218888</v>
      </c>
      <c r="G90" s="106">
        <f t="shared" si="31"/>
        <v>0</v>
      </c>
      <c r="H90" s="106">
        <f t="shared" si="31"/>
        <v>218888</v>
      </c>
      <c r="I90" s="106">
        <f t="shared" si="28"/>
        <v>-22319</v>
      </c>
      <c r="J90" s="106">
        <f t="shared" si="31"/>
        <v>0</v>
      </c>
      <c r="K90" s="106">
        <f t="shared" si="31"/>
        <v>-22319</v>
      </c>
      <c r="L90" s="106">
        <f t="shared" si="15"/>
        <v>196569</v>
      </c>
      <c r="M90" s="106">
        <f t="shared" si="11"/>
        <v>7890407.0300000003</v>
      </c>
      <c r="N90" s="76"/>
    </row>
    <row r="91" spans="1:16" s="16" customFormat="1" ht="111" customHeight="1" x14ac:dyDescent="0.25">
      <c r="A91" s="38" t="s">
        <v>65</v>
      </c>
      <c r="B91" s="4" t="s">
        <v>90</v>
      </c>
      <c r="C91" s="80">
        <v>45889.69</v>
      </c>
      <c r="D91" s="80">
        <v>66050</v>
      </c>
      <c r="E91" s="80">
        <v>15859.29</v>
      </c>
      <c r="F91" s="106">
        <f t="shared" si="27"/>
        <v>0</v>
      </c>
      <c r="G91" s="80"/>
      <c r="H91" s="80"/>
      <c r="I91" s="106">
        <f t="shared" si="28"/>
        <v>0</v>
      </c>
      <c r="J91" s="80"/>
      <c r="K91" s="80"/>
      <c r="L91" s="106">
        <f t="shared" si="15"/>
        <v>0</v>
      </c>
      <c r="M91" s="106">
        <f t="shared" si="11"/>
        <v>66050</v>
      </c>
      <c r="N91" s="120"/>
      <c r="O91" s="17"/>
    </row>
    <row r="92" spans="1:16" s="16" customFormat="1" ht="180" customHeight="1" x14ac:dyDescent="0.25">
      <c r="A92" s="38" t="s">
        <v>66</v>
      </c>
      <c r="B92" s="4" t="s">
        <v>30</v>
      </c>
      <c r="C92" s="80">
        <v>6317671.8700000001</v>
      </c>
      <c r="D92" s="80">
        <v>7627788.0300000003</v>
      </c>
      <c r="E92" s="80">
        <v>5577571.1299999999</v>
      </c>
      <c r="F92" s="106">
        <f t="shared" si="27"/>
        <v>218888</v>
      </c>
      <c r="G92" s="80"/>
      <c r="H92" s="80">
        <v>218888</v>
      </c>
      <c r="I92" s="106">
        <f t="shared" si="28"/>
        <v>-22319</v>
      </c>
      <c r="J92" s="80"/>
      <c r="K92" s="80">
        <v>-22319</v>
      </c>
      <c r="L92" s="106">
        <f t="shared" si="15"/>
        <v>196569</v>
      </c>
      <c r="M92" s="106">
        <f>D92+L92</f>
        <v>7824357.0300000003</v>
      </c>
      <c r="N92" s="120" t="s">
        <v>249</v>
      </c>
      <c r="O92" s="17"/>
    </row>
    <row r="93" spans="1:16" s="16" customFormat="1" ht="30" x14ac:dyDescent="0.25">
      <c r="A93" s="38" t="s">
        <v>67</v>
      </c>
      <c r="B93" s="4" t="s">
        <v>31</v>
      </c>
      <c r="C93" s="76"/>
      <c r="D93" s="76"/>
      <c r="E93" s="76"/>
      <c r="F93" s="77">
        <f t="shared" si="27"/>
        <v>0</v>
      </c>
      <c r="G93" s="76"/>
      <c r="H93" s="76"/>
      <c r="I93" s="77">
        <f t="shared" si="28"/>
        <v>0</v>
      </c>
      <c r="J93" s="76"/>
      <c r="K93" s="76"/>
      <c r="L93" s="77">
        <f t="shared" si="15"/>
        <v>0</v>
      </c>
      <c r="M93" s="77">
        <f t="shared" si="11"/>
        <v>0</v>
      </c>
      <c r="N93" s="76"/>
    </row>
    <row r="94" spans="1:16" s="16" customFormat="1" ht="30" x14ac:dyDescent="0.25">
      <c r="A94" s="38" t="s">
        <v>68</v>
      </c>
      <c r="B94" s="4" t="s">
        <v>24</v>
      </c>
      <c r="C94" s="106">
        <f>C95+C96+C97+C98+C99</f>
        <v>28649991.650000002</v>
      </c>
      <c r="D94" s="106">
        <f t="shared" ref="D94:K94" si="32">D95+D96+D97+D98+D99</f>
        <v>29216365.539999999</v>
      </c>
      <c r="E94" s="106">
        <f t="shared" si="32"/>
        <v>20680189.359999999</v>
      </c>
      <c r="F94" s="106">
        <f t="shared" si="27"/>
        <v>441345</v>
      </c>
      <c r="G94" s="106">
        <f t="shared" si="32"/>
        <v>0</v>
      </c>
      <c r="H94" s="106">
        <f t="shared" si="32"/>
        <v>441345</v>
      </c>
      <c r="I94" s="106">
        <f t="shared" si="28"/>
        <v>-186490</v>
      </c>
      <c r="J94" s="106">
        <f t="shared" si="32"/>
        <v>0</v>
      </c>
      <c r="K94" s="106">
        <f t="shared" si="32"/>
        <v>-186490</v>
      </c>
      <c r="L94" s="106">
        <f t="shared" si="15"/>
        <v>254855</v>
      </c>
      <c r="M94" s="106">
        <f t="shared" ref="M94:M114" si="33">D94+L94</f>
        <v>29471220.539999999</v>
      </c>
      <c r="N94" s="76"/>
    </row>
    <row r="95" spans="1:16" s="16" customFormat="1" ht="147.75" customHeight="1" x14ac:dyDescent="0.25">
      <c r="A95" s="38" t="s">
        <v>69</v>
      </c>
      <c r="B95" s="4" t="s">
        <v>71</v>
      </c>
      <c r="C95" s="80">
        <v>28222461.949999999</v>
      </c>
      <c r="D95" s="80">
        <v>28524794.539999999</v>
      </c>
      <c r="E95" s="80">
        <v>20126078.120000001</v>
      </c>
      <c r="F95" s="106">
        <f t="shared" si="27"/>
        <v>439026</v>
      </c>
      <c r="G95" s="80"/>
      <c r="H95" s="80">
        <v>439026</v>
      </c>
      <c r="I95" s="106">
        <f t="shared" si="28"/>
        <v>-185000</v>
      </c>
      <c r="J95" s="80"/>
      <c r="K95" s="80">
        <v>-185000</v>
      </c>
      <c r="L95" s="106">
        <f t="shared" si="15"/>
        <v>254026</v>
      </c>
      <c r="M95" s="106">
        <f t="shared" si="33"/>
        <v>28778820.539999999</v>
      </c>
      <c r="N95" s="124" t="s">
        <v>250</v>
      </c>
    </row>
    <row r="96" spans="1:16" s="16" customFormat="1" ht="30" x14ac:dyDescent="0.25">
      <c r="A96" s="38" t="s">
        <v>106</v>
      </c>
      <c r="B96" s="4" t="s">
        <v>32</v>
      </c>
      <c r="C96" s="76"/>
      <c r="D96" s="76">
        <v>0</v>
      </c>
      <c r="E96" s="76">
        <v>0</v>
      </c>
      <c r="F96" s="77">
        <f t="shared" si="27"/>
        <v>0</v>
      </c>
      <c r="G96" s="76"/>
      <c r="H96" s="76"/>
      <c r="I96" s="77">
        <f t="shared" si="28"/>
        <v>0</v>
      </c>
      <c r="J96" s="76"/>
      <c r="K96" s="76"/>
      <c r="L96" s="77">
        <f t="shared" si="15"/>
        <v>0</v>
      </c>
      <c r="M96" s="77">
        <f t="shared" si="33"/>
        <v>0</v>
      </c>
      <c r="N96" s="86"/>
    </row>
    <row r="97" spans="1:15" s="16" customFormat="1" ht="60" x14ac:dyDescent="0.25">
      <c r="A97" s="69" t="s">
        <v>72</v>
      </c>
      <c r="B97" s="70" t="s">
        <v>33</v>
      </c>
      <c r="C97" s="107">
        <v>267817</v>
      </c>
      <c r="D97" s="107">
        <v>291000</v>
      </c>
      <c r="E97" s="107">
        <v>177144</v>
      </c>
      <c r="F97" s="102">
        <f t="shared" si="27"/>
        <v>0</v>
      </c>
      <c r="G97" s="101"/>
      <c r="H97" s="101"/>
      <c r="I97" s="102">
        <f t="shared" si="28"/>
        <v>0</v>
      </c>
      <c r="J97" s="101"/>
      <c r="K97" s="101"/>
      <c r="L97" s="102">
        <f t="shared" si="15"/>
        <v>0</v>
      </c>
      <c r="M97" s="117">
        <f t="shared" si="33"/>
        <v>291000</v>
      </c>
      <c r="N97" s="86"/>
    </row>
    <row r="98" spans="1:15" s="16" customFormat="1" ht="18.75" x14ac:dyDescent="0.25">
      <c r="A98" s="38" t="s">
        <v>73</v>
      </c>
      <c r="B98" s="4" t="s">
        <v>34</v>
      </c>
      <c r="C98" s="80">
        <v>395.1</v>
      </c>
      <c r="D98" s="80">
        <v>253442</v>
      </c>
      <c r="E98" s="80">
        <v>253441.38</v>
      </c>
      <c r="F98" s="106">
        <f t="shared" si="27"/>
        <v>0</v>
      </c>
      <c r="G98" s="80"/>
      <c r="H98" s="80"/>
      <c r="I98" s="106">
        <f t="shared" si="28"/>
        <v>0</v>
      </c>
      <c r="J98" s="80"/>
      <c r="K98" s="80"/>
      <c r="L98" s="106">
        <f t="shared" si="15"/>
        <v>0</v>
      </c>
      <c r="M98" s="106">
        <f t="shared" si="33"/>
        <v>253442</v>
      </c>
      <c r="N98" s="120"/>
    </row>
    <row r="99" spans="1:15" s="16" customFormat="1" ht="96.75" customHeight="1" x14ac:dyDescent="0.25">
      <c r="A99" s="38" t="s">
        <v>74</v>
      </c>
      <c r="B99" s="4" t="s">
        <v>35</v>
      </c>
      <c r="C99" s="80">
        <v>159317.6</v>
      </c>
      <c r="D99" s="80">
        <v>147129</v>
      </c>
      <c r="E99" s="80">
        <v>123525.86</v>
      </c>
      <c r="F99" s="106">
        <f t="shared" si="27"/>
        <v>2319</v>
      </c>
      <c r="G99" s="80"/>
      <c r="H99" s="80">
        <v>2319</v>
      </c>
      <c r="I99" s="106">
        <f t="shared" si="28"/>
        <v>-1490</v>
      </c>
      <c r="J99" s="80"/>
      <c r="K99" s="80">
        <v>-1490</v>
      </c>
      <c r="L99" s="106">
        <f t="shared" si="15"/>
        <v>829</v>
      </c>
      <c r="M99" s="106">
        <f t="shared" si="33"/>
        <v>147958</v>
      </c>
      <c r="N99" s="119" t="s">
        <v>251</v>
      </c>
    </row>
    <row r="100" spans="1:15" s="16" customFormat="1" ht="28.5" hidden="1" customHeight="1" x14ac:dyDescent="0.25">
      <c r="A100" s="71" t="s">
        <v>25</v>
      </c>
      <c r="B100" s="72" t="s">
        <v>26</v>
      </c>
      <c r="C100" s="75">
        <f>C7-C80-C88</f>
        <v>11103708.550000004</v>
      </c>
      <c r="D100" s="115">
        <f>D7-D80-D88</f>
        <v>11885885.460000016</v>
      </c>
      <c r="E100" s="75">
        <f>E7-E80-E88</f>
        <v>14435034.680000007</v>
      </c>
      <c r="F100" s="75">
        <f t="shared" si="27"/>
        <v>-660233</v>
      </c>
      <c r="G100" s="75">
        <f>G7-G80-G88</f>
        <v>0</v>
      </c>
      <c r="H100" s="75">
        <f>H7-H80-H88</f>
        <v>-660233</v>
      </c>
      <c r="I100" s="75">
        <f t="shared" si="28"/>
        <v>750233</v>
      </c>
      <c r="J100" s="75">
        <f>J7-J80-J88</f>
        <v>0</v>
      </c>
      <c r="K100" s="75">
        <f>K7-K80-K88</f>
        <v>750233</v>
      </c>
      <c r="L100" s="75">
        <f t="shared" si="15"/>
        <v>90000</v>
      </c>
      <c r="M100" s="115">
        <f t="shared" si="33"/>
        <v>11975885.460000016</v>
      </c>
      <c r="N100" s="76"/>
    </row>
    <row r="101" spans="1:15" s="19" customFormat="1" ht="18.75" customHeight="1" x14ac:dyDescent="0.25">
      <c r="A101" s="40" t="s">
        <v>15</v>
      </c>
      <c r="B101" s="41" t="s">
        <v>81</v>
      </c>
      <c r="C101" s="81">
        <f>C102+C103+C104+C105+C106</f>
        <v>4487901.1899999995</v>
      </c>
      <c r="D101" s="81">
        <f t="shared" ref="D101:K101" si="34">D102+D103+D104+D105+D106</f>
        <v>4150384</v>
      </c>
      <c r="E101" s="81">
        <f t="shared" si="34"/>
        <v>3010788</v>
      </c>
      <c r="F101" s="94">
        <f t="shared" si="27"/>
        <v>0</v>
      </c>
      <c r="G101" s="94">
        <f t="shared" si="34"/>
        <v>0</v>
      </c>
      <c r="H101" s="94">
        <f t="shared" si="34"/>
        <v>0</v>
      </c>
      <c r="I101" s="94">
        <f t="shared" si="28"/>
        <v>0</v>
      </c>
      <c r="J101" s="94">
        <f t="shared" si="34"/>
        <v>0</v>
      </c>
      <c r="K101" s="94">
        <f t="shared" si="34"/>
        <v>0</v>
      </c>
      <c r="L101" s="94">
        <f t="shared" si="15"/>
        <v>0</v>
      </c>
      <c r="M101" s="81">
        <f t="shared" si="33"/>
        <v>4150384</v>
      </c>
      <c r="N101" s="89"/>
    </row>
    <row r="102" spans="1:15" s="16" customFormat="1" ht="45" x14ac:dyDescent="0.25">
      <c r="A102" s="38" t="s">
        <v>75</v>
      </c>
      <c r="B102" s="4" t="s">
        <v>36</v>
      </c>
      <c r="C102" s="108">
        <v>4014588.19</v>
      </c>
      <c r="D102" s="108">
        <v>4014384</v>
      </c>
      <c r="E102" s="108">
        <v>3010788</v>
      </c>
      <c r="F102" s="113">
        <f t="shared" si="27"/>
        <v>0</v>
      </c>
      <c r="G102" s="112"/>
      <c r="H102" s="112"/>
      <c r="I102" s="113">
        <f t="shared" si="28"/>
        <v>0</v>
      </c>
      <c r="J102" s="112"/>
      <c r="K102" s="112"/>
      <c r="L102" s="113">
        <f t="shared" si="15"/>
        <v>0</v>
      </c>
      <c r="M102" s="118">
        <f t="shared" si="33"/>
        <v>4014384</v>
      </c>
      <c r="N102" s="87"/>
    </row>
    <row r="103" spans="1:15" s="16" customFormat="1" ht="45" x14ac:dyDescent="0.25">
      <c r="A103" s="38" t="s">
        <v>76</v>
      </c>
      <c r="B103" s="4" t="s">
        <v>37</v>
      </c>
      <c r="C103" s="82">
        <v>473313</v>
      </c>
      <c r="D103" s="74"/>
      <c r="E103" s="74"/>
      <c r="F103" s="88">
        <f t="shared" si="27"/>
        <v>0</v>
      </c>
      <c r="G103" s="74"/>
      <c r="H103" s="74"/>
      <c r="I103" s="88">
        <f t="shared" si="28"/>
        <v>0</v>
      </c>
      <c r="J103" s="74"/>
      <c r="K103" s="74"/>
      <c r="L103" s="88">
        <f t="shared" si="15"/>
        <v>0</v>
      </c>
      <c r="M103" s="88">
        <f t="shared" si="33"/>
        <v>0</v>
      </c>
      <c r="N103" s="87"/>
    </row>
    <row r="104" spans="1:15" s="16" customFormat="1" ht="18.75" x14ac:dyDescent="0.25">
      <c r="A104" s="38" t="s">
        <v>77</v>
      </c>
      <c r="B104" s="4" t="s">
        <v>38</v>
      </c>
      <c r="C104" s="74"/>
      <c r="D104" s="74"/>
      <c r="E104" s="74"/>
      <c r="F104" s="88">
        <f t="shared" si="27"/>
        <v>0</v>
      </c>
      <c r="G104" s="74"/>
      <c r="H104" s="74"/>
      <c r="I104" s="88">
        <f t="shared" si="28"/>
        <v>0</v>
      </c>
      <c r="J104" s="74"/>
      <c r="K104" s="74"/>
      <c r="L104" s="88">
        <f t="shared" ref="L104:L115" si="35">F104+I104</f>
        <v>0</v>
      </c>
      <c r="M104" s="88">
        <f t="shared" si="33"/>
        <v>0</v>
      </c>
      <c r="N104" s="78"/>
    </row>
    <row r="105" spans="1:15" s="16" customFormat="1" ht="60" x14ac:dyDescent="0.25">
      <c r="A105" s="38" t="s">
        <v>79</v>
      </c>
      <c r="B105" s="4" t="s">
        <v>78</v>
      </c>
      <c r="C105" s="74"/>
      <c r="D105" s="74"/>
      <c r="E105" s="74"/>
      <c r="F105" s="88">
        <f t="shared" si="27"/>
        <v>0</v>
      </c>
      <c r="G105" s="74"/>
      <c r="H105" s="74"/>
      <c r="I105" s="88">
        <f t="shared" si="28"/>
        <v>0</v>
      </c>
      <c r="J105" s="74"/>
      <c r="K105" s="74"/>
      <c r="L105" s="88">
        <f t="shared" si="35"/>
        <v>0</v>
      </c>
      <c r="M105" s="88">
        <f t="shared" si="33"/>
        <v>0</v>
      </c>
      <c r="N105" s="78"/>
      <c r="O105" s="17"/>
    </row>
    <row r="106" spans="1:15" s="16" customFormat="1" ht="18.75" x14ac:dyDescent="0.25">
      <c r="A106" s="38" t="s">
        <v>80</v>
      </c>
      <c r="B106" s="4" t="s">
        <v>39</v>
      </c>
      <c r="C106" s="74"/>
      <c r="D106" s="82">
        <v>136000</v>
      </c>
      <c r="E106" s="74"/>
      <c r="F106" s="88">
        <f t="shared" si="27"/>
        <v>0</v>
      </c>
      <c r="G106" s="74"/>
      <c r="H106" s="74"/>
      <c r="I106" s="88">
        <f t="shared" si="28"/>
        <v>0</v>
      </c>
      <c r="J106" s="74"/>
      <c r="K106" s="74"/>
      <c r="L106" s="88">
        <f t="shared" si="35"/>
        <v>0</v>
      </c>
      <c r="M106" s="114">
        <f t="shared" si="33"/>
        <v>136000</v>
      </c>
      <c r="N106" s="87"/>
    </row>
    <row r="107" spans="1:15" s="31" customFormat="1" ht="28.5" x14ac:dyDescent="0.25">
      <c r="A107" s="40" t="s">
        <v>109</v>
      </c>
      <c r="B107" s="41" t="s">
        <v>108</v>
      </c>
      <c r="C107" s="81">
        <f>C108+C114</f>
        <v>9034460.7100000009</v>
      </c>
      <c r="D107" s="81">
        <f t="shared" ref="D107:K107" si="36">D108+D114</f>
        <v>11347248.859999999</v>
      </c>
      <c r="E107" s="81">
        <f t="shared" si="36"/>
        <v>9655715.9499999993</v>
      </c>
      <c r="F107" s="81">
        <f t="shared" si="27"/>
        <v>90000</v>
      </c>
      <c r="G107" s="81">
        <f t="shared" si="36"/>
        <v>0</v>
      </c>
      <c r="H107" s="81">
        <f t="shared" si="36"/>
        <v>90000</v>
      </c>
      <c r="I107" s="81">
        <f t="shared" si="28"/>
        <v>0</v>
      </c>
      <c r="J107" s="81">
        <f t="shared" si="36"/>
        <v>0</v>
      </c>
      <c r="K107" s="81">
        <f t="shared" si="36"/>
        <v>0</v>
      </c>
      <c r="L107" s="81">
        <f t="shared" si="35"/>
        <v>90000</v>
      </c>
      <c r="M107" s="81">
        <f t="shared" si="33"/>
        <v>11437248.859999999</v>
      </c>
      <c r="N107" s="85"/>
    </row>
    <row r="108" spans="1:15" s="18" customFormat="1" ht="18.75" x14ac:dyDescent="0.25">
      <c r="A108" s="38" t="s">
        <v>110</v>
      </c>
      <c r="B108" s="4">
        <v>500</v>
      </c>
      <c r="C108" s="106">
        <f>C109+C110+C111+C112+C113</f>
        <v>9034460.7100000009</v>
      </c>
      <c r="D108" s="106">
        <v>11284884.859999999</v>
      </c>
      <c r="E108" s="106">
        <f t="shared" ref="E108" si="37">E109+E110+E111+E112+E113</f>
        <v>9593351.9499999993</v>
      </c>
      <c r="F108" s="106">
        <f t="shared" si="27"/>
        <v>90000</v>
      </c>
      <c r="G108" s="106">
        <f t="shared" ref="G108:K108" si="38">G109+G110+G111+G112+G113</f>
        <v>0</v>
      </c>
      <c r="H108" s="106">
        <f t="shared" si="38"/>
        <v>90000</v>
      </c>
      <c r="I108" s="106">
        <f t="shared" si="28"/>
        <v>0</v>
      </c>
      <c r="J108" s="106">
        <f t="shared" si="38"/>
        <v>0</v>
      </c>
      <c r="K108" s="106">
        <f t="shared" si="38"/>
        <v>0</v>
      </c>
      <c r="L108" s="106">
        <f t="shared" si="35"/>
        <v>90000</v>
      </c>
      <c r="M108" s="106">
        <f t="shared" si="33"/>
        <v>11374884.859999999</v>
      </c>
      <c r="N108" s="78"/>
    </row>
    <row r="109" spans="1:15" s="18" customFormat="1" ht="24" customHeight="1" x14ac:dyDescent="0.25">
      <c r="A109" s="38" t="s">
        <v>113</v>
      </c>
      <c r="B109" s="4">
        <v>511</v>
      </c>
      <c r="C109" s="80">
        <v>277000</v>
      </c>
      <c r="D109" s="80">
        <v>277000</v>
      </c>
      <c r="E109" s="80">
        <v>207747</v>
      </c>
      <c r="F109" s="106">
        <f t="shared" si="27"/>
        <v>0</v>
      </c>
      <c r="G109" s="80"/>
      <c r="H109" s="80"/>
      <c r="I109" s="106">
        <f t="shared" si="28"/>
        <v>0</v>
      </c>
      <c r="J109" s="80"/>
      <c r="K109" s="80"/>
      <c r="L109" s="106">
        <f t="shared" si="35"/>
        <v>0</v>
      </c>
      <c r="M109" s="106">
        <f t="shared" si="33"/>
        <v>277000</v>
      </c>
      <c r="N109" s="78"/>
    </row>
    <row r="110" spans="1:15" s="18" customFormat="1" ht="18.75" x14ac:dyDescent="0.25">
      <c r="A110" s="38" t="s">
        <v>127</v>
      </c>
      <c r="B110" s="4" t="s">
        <v>126</v>
      </c>
      <c r="C110" s="80">
        <v>0</v>
      </c>
      <c r="D110" s="80">
        <v>0</v>
      </c>
      <c r="E110" s="76">
        <v>0</v>
      </c>
      <c r="F110" s="106">
        <f t="shared" si="27"/>
        <v>0</v>
      </c>
      <c r="G110" s="80"/>
      <c r="H110" s="80"/>
      <c r="I110" s="106">
        <f t="shared" si="28"/>
        <v>0</v>
      </c>
      <c r="J110" s="80"/>
      <c r="K110" s="80"/>
      <c r="L110" s="106">
        <f t="shared" si="35"/>
        <v>0</v>
      </c>
      <c r="M110" s="106">
        <f t="shared" si="33"/>
        <v>0</v>
      </c>
      <c r="N110" s="87"/>
    </row>
    <row r="111" spans="1:15" s="18" customFormat="1" ht="18.75" x14ac:dyDescent="0.25">
      <c r="A111" s="38" t="s">
        <v>111</v>
      </c>
      <c r="B111" s="4">
        <v>520</v>
      </c>
      <c r="C111" s="80"/>
      <c r="D111" s="80"/>
      <c r="E111" s="76"/>
      <c r="F111" s="106">
        <f t="shared" si="27"/>
        <v>0</v>
      </c>
      <c r="G111" s="80"/>
      <c r="H111" s="80"/>
      <c r="I111" s="106">
        <f t="shared" si="28"/>
        <v>0</v>
      </c>
      <c r="J111" s="80"/>
      <c r="K111" s="80"/>
      <c r="L111" s="106">
        <f t="shared" si="35"/>
        <v>0</v>
      </c>
      <c r="M111" s="106">
        <f t="shared" si="33"/>
        <v>0</v>
      </c>
      <c r="N111" s="78"/>
    </row>
    <row r="112" spans="1:15" s="18" customFormat="1" ht="18.75" x14ac:dyDescent="0.25">
      <c r="A112" s="38" t="s">
        <v>112</v>
      </c>
      <c r="B112" s="4">
        <v>530</v>
      </c>
      <c r="C112" s="80">
        <v>327432</v>
      </c>
      <c r="D112" s="80">
        <v>356873</v>
      </c>
      <c r="E112" s="80">
        <v>259648.66</v>
      </c>
      <c r="F112" s="106">
        <f t="shared" si="27"/>
        <v>0</v>
      </c>
      <c r="G112" s="80"/>
      <c r="H112" s="80"/>
      <c r="I112" s="106">
        <f t="shared" si="28"/>
        <v>0</v>
      </c>
      <c r="J112" s="80"/>
      <c r="K112" s="80"/>
      <c r="L112" s="106">
        <f t="shared" si="35"/>
        <v>0</v>
      </c>
      <c r="M112" s="106">
        <f t="shared" si="33"/>
        <v>356873</v>
      </c>
      <c r="N112" s="87"/>
    </row>
    <row r="113" spans="1:14" s="18" customFormat="1" ht="37.5" x14ac:dyDescent="0.25">
      <c r="A113" s="38" t="s">
        <v>50</v>
      </c>
      <c r="B113" s="4">
        <v>540</v>
      </c>
      <c r="C113" s="80">
        <v>8430028.7100000009</v>
      </c>
      <c r="D113" s="80">
        <v>10651011.859999999</v>
      </c>
      <c r="E113" s="80">
        <v>9125956.2899999991</v>
      </c>
      <c r="F113" s="106">
        <f t="shared" si="27"/>
        <v>90000</v>
      </c>
      <c r="G113" s="80"/>
      <c r="H113" s="80">
        <v>90000</v>
      </c>
      <c r="I113" s="106">
        <f t="shared" si="28"/>
        <v>0</v>
      </c>
      <c r="J113" s="80"/>
      <c r="K113" s="80"/>
      <c r="L113" s="106">
        <f t="shared" si="35"/>
        <v>90000</v>
      </c>
      <c r="M113" s="106">
        <f t="shared" si="33"/>
        <v>10741011.859999999</v>
      </c>
      <c r="N113" s="120" t="s">
        <v>248</v>
      </c>
    </row>
    <row r="114" spans="1:14" s="19" customFormat="1" ht="18.75" x14ac:dyDescent="0.25">
      <c r="A114" s="38" t="s">
        <v>159</v>
      </c>
      <c r="B114" s="4" t="s">
        <v>160</v>
      </c>
      <c r="C114" s="76"/>
      <c r="D114" s="80">
        <v>62364</v>
      </c>
      <c r="E114" s="80">
        <v>62364</v>
      </c>
      <c r="F114" s="106">
        <f t="shared" si="27"/>
        <v>0</v>
      </c>
      <c r="G114" s="80"/>
      <c r="H114" s="80"/>
      <c r="I114" s="106">
        <f t="shared" si="28"/>
        <v>0</v>
      </c>
      <c r="J114" s="80"/>
      <c r="K114" s="80"/>
      <c r="L114" s="106">
        <f t="shared" si="35"/>
        <v>0</v>
      </c>
      <c r="M114" s="106">
        <f t="shared" si="33"/>
        <v>62364</v>
      </c>
      <c r="N114" s="120"/>
    </row>
    <row r="115" spans="1:14" s="19" customFormat="1" ht="18.75" x14ac:dyDescent="0.25">
      <c r="A115" s="40" t="s">
        <v>20</v>
      </c>
      <c r="B115" s="41">
        <v>5</v>
      </c>
      <c r="C115" s="81">
        <f>C79</f>
        <v>153969591.49000001</v>
      </c>
      <c r="D115" s="81">
        <f t="shared" ref="D115:K115" si="39">D79</f>
        <v>167941005.13999999</v>
      </c>
      <c r="E115" s="81">
        <f t="shared" si="39"/>
        <v>113961608.07000001</v>
      </c>
      <c r="F115" s="81">
        <f>G115+H115</f>
        <v>750233</v>
      </c>
      <c r="G115" s="81">
        <f>G79</f>
        <v>0</v>
      </c>
      <c r="H115" s="81">
        <f t="shared" si="39"/>
        <v>750233</v>
      </c>
      <c r="I115" s="81">
        <f t="shared" si="28"/>
        <v>-750233</v>
      </c>
      <c r="J115" s="81">
        <f t="shared" si="39"/>
        <v>0</v>
      </c>
      <c r="K115" s="81">
        <f t="shared" si="39"/>
        <v>-750233</v>
      </c>
      <c r="L115" s="81">
        <f t="shared" si="35"/>
        <v>0</v>
      </c>
      <c r="M115" s="81">
        <f>D115+L115</f>
        <v>167941005.13999999</v>
      </c>
      <c r="N115" s="85"/>
    </row>
    <row r="116" spans="1:14" s="19" customFormat="1" ht="18.75" x14ac:dyDescent="0.25">
      <c r="A116" s="40" t="s">
        <v>4</v>
      </c>
      <c r="B116" s="41"/>
      <c r="C116" s="81">
        <f>C7-C115</f>
        <v>-2418653.349999994</v>
      </c>
      <c r="D116" s="81">
        <f>D7-D115</f>
        <v>-3611747.3999999762</v>
      </c>
      <c r="E116" s="81">
        <f>E7-E115</f>
        <v>1768530.7300000042</v>
      </c>
      <c r="F116" s="81">
        <f t="shared" si="27"/>
        <v>-750233</v>
      </c>
      <c r="G116" s="81">
        <f>G7-G115</f>
        <v>0</v>
      </c>
      <c r="H116" s="81">
        <f>H7-H115</f>
        <v>-750233</v>
      </c>
      <c r="I116" s="81">
        <f>J116+K116</f>
        <v>750233</v>
      </c>
      <c r="J116" s="81">
        <f>J7-J115</f>
        <v>0</v>
      </c>
      <c r="K116" s="81">
        <f>K7-K115</f>
        <v>750233</v>
      </c>
      <c r="L116" s="81">
        <f>F116+I116</f>
        <v>0</v>
      </c>
      <c r="M116" s="81">
        <f>D116+L116</f>
        <v>-3611747.3999999762</v>
      </c>
      <c r="N116" s="85"/>
    </row>
    <row r="117" spans="1:14" s="19" customFormat="1" ht="18.75" x14ac:dyDescent="0.25">
      <c r="A117" s="40" t="s">
        <v>16</v>
      </c>
      <c r="B117" s="41" t="s">
        <v>83</v>
      </c>
      <c r="C117" s="81">
        <f>C118+C121+C124+C125+C126+C127</f>
        <v>2418653.35</v>
      </c>
      <c r="D117" s="81">
        <f>D118+D121+D124+D125+D126+D127</f>
        <v>3611747.4</v>
      </c>
      <c r="E117" s="81">
        <f>E118+E121+E124+E125+E126+E127</f>
        <v>-1768530.73</v>
      </c>
      <c r="F117" s="94">
        <v>0</v>
      </c>
      <c r="G117" s="94">
        <f t="shared" ref="G117:J117" si="40">G118+G121+G124+G125+G126+G127</f>
        <v>0</v>
      </c>
      <c r="H117" s="94">
        <v>0</v>
      </c>
      <c r="I117" s="94">
        <v>0</v>
      </c>
      <c r="J117" s="94">
        <f t="shared" si="40"/>
        <v>0</v>
      </c>
      <c r="K117" s="94">
        <v>0</v>
      </c>
      <c r="L117" s="94">
        <f>F117+I117</f>
        <v>0</v>
      </c>
      <c r="M117" s="81">
        <f>D117+L117</f>
        <v>3611747.4</v>
      </c>
      <c r="N117" s="85"/>
    </row>
    <row r="118" spans="1:14" s="16" customFormat="1" ht="30" x14ac:dyDescent="0.25">
      <c r="A118" s="38" t="s">
        <v>84</v>
      </c>
      <c r="B118" s="4"/>
      <c r="C118" s="77">
        <f t="shared" ref="C118:K118" si="41">C119+C120</f>
        <v>0</v>
      </c>
      <c r="D118" s="77">
        <f t="shared" si="41"/>
        <v>0</v>
      </c>
      <c r="E118" s="106">
        <f t="shared" si="41"/>
        <v>0</v>
      </c>
      <c r="F118" s="77">
        <f t="shared" si="41"/>
        <v>0</v>
      </c>
      <c r="G118" s="103">
        <f t="shared" si="41"/>
        <v>0</v>
      </c>
      <c r="H118" s="103">
        <f t="shared" si="41"/>
        <v>0</v>
      </c>
      <c r="I118" s="77">
        <f t="shared" si="41"/>
        <v>0</v>
      </c>
      <c r="J118" s="103">
        <f t="shared" si="41"/>
        <v>0</v>
      </c>
      <c r="K118" s="103">
        <f t="shared" si="41"/>
        <v>0</v>
      </c>
      <c r="L118" s="75">
        <f t="shared" ref="L118:L131" si="42">F118+I118</f>
        <v>0</v>
      </c>
      <c r="M118" s="77">
        <f t="shared" ref="M118:M128" si="43">D118+L118</f>
        <v>0</v>
      </c>
      <c r="N118" s="78"/>
    </row>
    <row r="119" spans="1:14" s="16" customFormat="1" ht="18.75" x14ac:dyDescent="0.25">
      <c r="A119" s="38" t="s">
        <v>21</v>
      </c>
      <c r="B119" s="4"/>
      <c r="C119" s="76"/>
      <c r="D119" s="76">
        <v>0</v>
      </c>
      <c r="E119" s="80"/>
      <c r="F119" s="75">
        <f>G119+H119</f>
        <v>0</v>
      </c>
      <c r="G119" s="104"/>
      <c r="H119" s="104"/>
      <c r="I119" s="75">
        <f>J119+K119</f>
        <v>0</v>
      </c>
      <c r="J119" s="104"/>
      <c r="K119" s="104"/>
      <c r="L119" s="75">
        <f t="shared" si="42"/>
        <v>0</v>
      </c>
      <c r="M119" s="77">
        <f t="shared" si="43"/>
        <v>0</v>
      </c>
      <c r="N119" s="76"/>
    </row>
    <row r="120" spans="1:14" s="16" customFormat="1" ht="18.75" x14ac:dyDescent="0.25">
      <c r="A120" s="38" t="s">
        <v>17</v>
      </c>
      <c r="B120" s="4"/>
      <c r="C120" s="76"/>
      <c r="D120" s="76">
        <v>0</v>
      </c>
      <c r="E120" s="80"/>
      <c r="F120" s="77">
        <f>G120+H120</f>
        <v>0</v>
      </c>
      <c r="G120" s="105"/>
      <c r="H120" s="105"/>
      <c r="I120" s="75">
        <f>J120+K120</f>
        <v>0</v>
      </c>
      <c r="J120" s="105"/>
      <c r="K120" s="105"/>
      <c r="L120" s="75">
        <f t="shared" si="42"/>
        <v>0</v>
      </c>
      <c r="M120" s="77">
        <f t="shared" si="43"/>
        <v>0</v>
      </c>
      <c r="N120" s="76"/>
    </row>
    <row r="121" spans="1:14" s="16" customFormat="1" ht="18.75" x14ac:dyDescent="0.25">
      <c r="A121" s="38" t="s">
        <v>85</v>
      </c>
      <c r="B121" s="4"/>
      <c r="C121" s="77">
        <f t="shared" ref="C121:J121" si="44">C122+C123</f>
        <v>0</v>
      </c>
      <c r="D121" s="77">
        <f>D122+D123</f>
        <v>0</v>
      </c>
      <c r="E121" s="106">
        <f>E122+E123</f>
        <v>0</v>
      </c>
      <c r="F121" s="77">
        <f t="shared" si="44"/>
        <v>0</v>
      </c>
      <c r="G121" s="103">
        <f t="shared" si="44"/>
        <v>0</v>
      </c>
      <c r="H121" s="103">
        <f t="shared" si="44"/>
        <v>0</v>
      </c>
      <c r="I121" s="77">
        <f t="shared" si="44"/>
        <v>0</v>
      </c>
      <c r="J121" s="103">
        <f t="shared" si="44"/>
        <v>0</v>
      </c>
      <c r="K121" s="103">
        <f>K122+K123</f>
        <v>0</v>
      </c>
      <c r="L121" s="77">
        <f t="shared" si="42"/>
        <v>0</v>
      </c>
      <c r="M121" s="77">
        <f t="shared" si="43"/>
        <v>0</v>
      </c>
      <c r="N121" s="76"/>
    </row>
    <row r="122" spans="1:14" s="16" customFormat="1" ht="18.75" x14ac:dyDescent="0.25">
      <c r="A122" s="38" t="s">
        <v>18</v>
      </c>
      <c r="B122" s="4"/>
      <c r="C122" s="76"/>
      <c r="D122" s="76"/>
      <c r="E122" s="80"/>
      <c r="F122" s="75">
        <f t="shared" ref="F122:F126" si="45">G122+H122</f>
        <v>0</v>
      </c>
      <c r="G122" s="105"/>
      <c r="H122" s="105"/>
      <c r="I122" s="77">
        <f t="shared" ref="I122:I126" si="46">J122+K122</f>
        <v>0</v>
      </c>
      <c r="J122" s="105"/>
      <c r="K122" s="105"/>
      <c r="L122" s="75">
        <f t="shared" si="42"/>
        <v>0</v>
      </c>
      <c r="M122" s="77">
        <f t="shared" si="43"/>
        <v>0</v>
      </c>
      <c r="N122" s="76"/>
    </row>
    <row r="123" spans="1:14" s="16" customFormat="1" ht="18.75" x14ac:dyDescent="0.25">
      <c r="A123" s="38" t="s">
        <v>19</v>
      </c>
      <c r="B123" s="4"/>
      <c r="C123" s="76"/>
      <c r="D123" s="76"/>
      <c r="E123" s="80"/>
      <c r="F123" s="75">
        <f t="shared" si="45"/>
        <v>0</v>
      </c>
      <c r="G123" s="105"/>
      <c r="H123" s="105"/>
      <c r="I123" s="75">
        <f t="shared" si="46"/>
        <v>0</v>
      </c>
      <c r="J123" s="105"/>
      <c r="K123" s="105"/>
      <c r="L123" s="75">
        <f t="shared" si="42"/>
        <v>0</v>
      </c>
      <c r="M123" s="77">
        <f t="shared" si="43"/>
        <v>0</v>
      </c>
      <c r="N123" s="76"/>
    </row>
    <row r="124" spans="1:14" s="16" customFormat="1" ht="18.75" x14ac:dyDescent="0.25">
      <c r="A124" s="38" t="s">
        <v>86</v>
      </c>
      <c r="B124" s="4"/>
      <c r="C124" s="76"/>
      <c r="D124" s="76"/>
      <c r="E124" s="80"/>
      <c r="F124" s="75">
        <f t="shared" si="45"/>
        <v>0</v>
      </c>
      <c r="G124" s="105"/>
      <c r="H124" s="105"/>
      <c r="I124" s="75">
        <f t="shared" si="46"/>
        <v>0</v>
      </c>
      <c r="J124" s="105"/>
      <c r="K124" s="105"/>
      <c r="L124" s="75">
        <f t="shared" si="42"/>
        <v>0</v>
      </c>
      <c r="M124" s="77">
        <f t="shared" si="43"/>
        <v>0</v>
      </c>
      <c r="N124" s="76"/>
    </row>
    <row r="125" spans="1:14" s="16" customFormat="1" ht="18.75" x14ac:dyDescent="0.25">
      <c r="A125" s="38" t="s">
        <v>87</v>
      </c>
      <c r="B125" s="4"/>
      <c r="C125" s="76"/>
      <c r="D125" s="78">
        <v>0</v>
      </c>
      <c r="E125" s="84"/>
      <c r="F125" s="75">
        <f t="shared" si="45"/>
        <v>0</v>
      </c>
      <c r="G125" s="105"/>
      <c r="H125" s="105"/>
      <c r="I125" s="75">
        <f t="shared" si="46"/>
        <v>0</v>
      </c>
      <c r="J125" s="105"/>
      <c r="K125" s="105"/>
      <c r="L125" s="75">
        <f t="shared" si="42"/>
        <v>0</v>
      </c>
      <c r="M125" s="77">
        <f t="shared" si="43"/>
        <v>0</v>
      </c>
      <c r="N125" s="76"/>
    </row>
    <row r="126" spans="1:14" s="16" customFormat="1" ht="30" x14ac:dyDescent="0.25">
      <c r="A126" s="38" t="s">
        <v>88</v>
      </c>
      <c r="B126" s="4"/>
      <c r="C126" s="76"/>
      <c r="D126" s="78"/>
      <c r="E126" s="84"/>
      <c r="F126" s="75">
        <f t="shared" si="45"/>
        <v>0</v>
      </c>
      <c r="G126" s="104"/>
      <c r="H126" s="104"/>
      <c r="I126" s="75">
        <f t="shared" si="46"/>
        <v>0</v>
      </c>
      <c r="J126" s="104"/>
      <c r="K126" s="104"/>
      <c r="L126" s="75">
        <f t="shared" si="42"/>
        <v>0</v>
      </c>
      <c r="M126" s="75">
        <f t="shared" si="43"/>
        <v>0</v>
      </c>
      <c r="N126" s="76"/>
    </row>
    <row r="127" spans="1:14" s="16" customFormat="1" ht="18.75" x14ac:dyDescent="0.25">
      <c r="A127" s="38" t="s">
        <v>89</v>
      </c>
      <c r="B127" s="4"/>
      <c r="C127" s="80">
        <v>2418653.35</v>
      </c>
      <c r="D127" s="82">
        <v>3611747.4</v>
      </c>
      <c r="E127" s="82">
        <v>-1768530.73</v>
      </c>
      <c r="F127" s="75">
        <f>G127+H127</f>
        <v>0</v>
      </c>
      <c r="G127" s="104"/>
      <c r="H127" s="104"/>
      <c r="I127" s="75">
        <f>J127+K127</f>
        <v>0</v>
      </c>
      <c r="J127" s="104">
        <v>0</v>
      </c>
      <c r="K127" s="104">
        <v>0</v>
      </c>
      <c r="L127" s="75">
        <f>F127+I127</f>
        <v>0</v>
      </c>
      <c r="M127" s="116">
        <v>3611747.4</v>
      </c>
      <c r="N127" s="76"/>
    </row>
    <row r="128" spans="1:14" s="19" customFormat="1" ht="18.75" x14ac:dyDescent="0.25">
      <c r="A128" s="71" t="s">
        <v>82</v>
      </c>
      <c r="B128" s="72"/>
      <c r="C128" s="84"/>
      <c r="D128" s="84"/>
      <c r="E128" s="78"/>
      <c r="F128" s="78"/>
      <c r="G128" s="78"/>
      <c r="H128" s="78"/>
      <c r="I128" s="78"/>
      <c r="J128" s="78"/>
      <c r="K128" s="78"/>
      <c r="L128" s="75">
        <f t="shared" si="42"/>
        <v>0</v>
      </c>
      <c r="M128" s="115">
        <f t="shared" si="43"/>
        <v>0</v>
      </c>
      <c r="N128" s="78"/>
    </row>
    <row r="129" spans="1:14" s="16" customFormat="1" ht="18.75" x14ac:dyDescent="0.25">
      <c r="A129" s="38" t="s">
        <v>27</v>
      </c>
      <c r="B129" s="73"/>
      <c r="C129" s="106">
        <f>C130+C131</f>
        <v>6030400.75</v>
      </c>
      <c r="D129" s="106">
        <f>D130+D131</f>
        <v>3611747.4</v>
      </c>
      <c r="E129" s="106">
        <v>5518112.4400000004</v>
      </c>
      <c r="F129" s="77"/>
      <c r="G129" s="103">
        <f>G130+G131</f>
        <v>0</v>
      </c>
      <c r="H129" s="103">
        <f>H130+H131</f>
        <v>0</v>
      </c>
      <c r="I129" s="77">
        <f>J129+K129</f>
        <v>0</v>
      </c>
      <c r="J129" s="103">
        <f>J130+J131</f>
        <v>0</v>
      </c>
      <c r="K129" s="103"/>
      <c r="L129" s="75">
        <f t="shared" si="42"/>
        <v>0</v>
      </c>
      <c r="M129" s="106">
        <f>D129+L129</f>
        <v>3611747.4</v>
      </c>
      <c r="N129" s="76"/>
    </row>
    <row r="130" spans="1:14" s="16" customFormat="1" ht="33.75" customHeight="1" x14ac:dyDescent="0.25">
      <c r="A130" s="38" t="s">
        <v>51</v>
      </c>
      <c r="B130" s="4"/>
      <c r="C130" s="80"/>
      <c r="D130" s="80">
        <v>0</v>
      </c>
      <c r="E130" s="80">
        <v>0.03</v>
      </c>
      <c r="F130" s="77">
        <f>G130+H130</f>
        <v>0</v>
      </c>
      <c r="G130" s="105"/>
      <c r="H130" s="105"/>
      <c r="I130" s="77">
        <f>J130+K130</f>
        <v>0</v>
      </c>
      <c r="J130" s="105"/>
      <c r="K130" s="105"/>
      <c r="L130" s="75">
        <f t="shared" si="42"/>
        <v>0</v>
      </c>
      <c r="M130" s="106">
        <f>D130+L130</f>
        <v>0</v>
      </c>
      <c r="N130" s="76"/>
    </row>
    <row r="131" spans="1:14" s="16" customFormat="1" ht="18.75" x14ac:dyDescent="0.25">
      <c r="A131" s="38" t="s">
        <v>28</v>
      </c>
      <c r="B131" s="4"/>
      <c r="C131" s="80">
        <v>6030400.75</v>
      </c>
      <c r="D131" s="80">
        <v>3611747.4</v>
      </c>
      <c r="E131" s="80">
        <f>E129-E130</f>
        <v>5518112.4100000001</v>
      </c>
      <c r="F131" s="77">
        <f>G131+H131</f>
        <v>0</v>
      </c>
      <c r="G131" s="105"/>
      <c r="H131" s="105"/>
      <c r="I131" s="77">
        <f>J131+K131</f>
        <v>0</v>
      </c>
      <c r="J131" s="105"/>
      <c r="K131" s="105"/>
      <c r="L131" s="75">
        <f t="shared" si="42"/>
        <v>0</v>
      </c>
      <c r="M131" s="106">
        <f>D131+L131</f>
        <v>3611747.4</v>
      </c>
      <c r="N131" s="76"/>
    </row>
    <row r="132" spans="1:14" s="16" customFormat="1" ht="18.75" x14ac:dyDescent="0.25">
      <c r="A132" s="38" t="s">
        <v>157</v>
      </c>
      <c r="B132" s="4"/>
      <c r="C132" s="80">
        <v>21495839.16</v>
      </c>
      <c r="D132" s="80">
        <v>21575381.82</v>
      </c>
      <c r="E132" s="80">
        <v>17544222.559999999</v>
      </c>
      <c r="F132" s="76"/>
      <c r="G132" s="105"/>
      <c r="H132" s="105"/>
      <c r="I132" s="76"/>
      <c r="J132" s="105"/>
      <c r="K132" s="105"/>
      <c r="L132" s="76"/>
      <c r="M132" s="80">
        <v>21575381.82</v>
      </c>
      <c r="N132" s="93"/>
    </row>
    <row r="133" spans="1:14" s="16" customFormat="1" ht="85.5" customHeight="1" x14ac:dyDescent="0.25">
      <c r="A133" s="38" t="s">
        <v>107</v>
      </c>
      <c r="B133" s="4" t="s">
        <v>151</v>
      </c>
      <c r="C133" s="106">
        <f>C116/(C7-C32-C132)*100</f>
        <v>-14.358371477276444</v>
      </c>
      <c r="D133" s="106">
        <f>D116/(D7-D32-D132)*100</f>
        <v>-16.950979330083531</v>
      </c>
      <c r="E133" s="106">
        <f>E116/(E7-E32-E132)*100</f>
        <v>13.104644690876317</v>
      </c>
      <c r="F133" s="76"/>
      <c r="G133" s="105"/>
      <c r="H133" s="105"/>
      <c r="I133" s="76"/>
      <c r="J133" s="105"/>
      <c r="K133" s="105"/>
      <c r="L133" s="76"/>
      <c r="M133" s="106">
        <f>M116/(M7-M32-M132)*100</f>
        <v>-16.950979330083531</v>
      </c>
      <c r="N133" s="76"/>
    </row>
    <row r="134" spans="1:14" s="16" customFormat="1" ht="42.75" hidden="1" x14ac:dyDescent="0.25">
      <c r="A134" s="62" t="s">
        <v>29</v>
      </c>
      <c r="B134" s="61"/>
      <c r="C134" s="63"/>
      <c r="D134" s="64">
        <f>D117</f>
        <v>3611747.4</v>
      </c>
      <c r="E134" s="64">
        <f>E117</f>
        <v>-1768530.73</v>
      </c>
      <c r="F134" s="65"/>
      <c r="G134" s="65"/>
      <c r="H134" s="65"/>
      <c r="I134" s="65"/>
      <c r="J134" s="64">
        <f>J117</f>
        <v>0</v>
      </c>
      <c r="K134" s="64">
        <f>K117</f>
        <v>0</v>
      </c>
      <c r="L134" s="64">
        <f>L117</f>
        <v>0</v>
      </c>
      <c r="M134" s="64">
        <f>M117</f>
        <v>3611747.4</v>
      </c>
      <c r="N134" s="66"/>
    </row>
    <row r="135" spans="1:14" s="16" customFormat="1" hidden="1" x14ac:dyDescent="0.25">
      <c r="A135" s="1"/>
      <c r="B135" s="5"/>
      <c r="C135" s="6"/>
      <c r="D135" s="6"/>
      <c r="E135" s="6"/>
      <c r="F135" s="6"/>
      <c r="G135" s="34"/>
      <c r="H135" s="34"/>
      <c r="I135" s="6"/>
      <c r="J135" s="34"/>
      <c r="K135" s="34"/>
      <c r="L135" s="21"/>
      <c r="M135" s="6"/>
      <c r="N135" s="20"/>
    </row>
    <row r="136" spans="1:14" s="16" customFormat="1" x14ac:dyDescent="0.25">
      <c r="A136" s="1"/>
      <c r="B136" s="5"/>
      <c r="C136" s="6"/>
      <c r="D136" s="6"/>
      <c r="E136" s="6"/>
      <c r="F136" s="6"/>
      <c r="G136" s="34"/>
      <c r="H136" s="34"/>
      <c r="I136" s="6"/>
      <c r="J136" s="34"/>
      <c r="K136" s="34"/>
      <c r="L136" s="21"/>
      <c r="M136" s="6"/>
      <c r="N136" s="20"/>
    </row>
    <row r="137" spans="1:14" s="16" customFormat="1" x14ac:dyDescent="0.25">
      <c r="A137" s="1"/>
      <c r="B137" s="5"/>
      <c r="C137" s="6"/>
      <c r="D137" s="6"/>
      <c r="E137" s="6"/>
      <c r="F137" s="6"/>
      <c r="G137" s="34"/>
      <c r="H137" s="34"/>
      <c r="I137" s="6"/>
      <c r="J137" s="34"/>
      <c r="K137" s="34"/>
      <c r="L137" s="21"/>
      <c r="M137" s="6"/>
      <c r="N137" s="20"/>
    </row>
    <row r="138" spans="1:14" s="16" customFormat="1" x14ac:dyDescent="0.25">
      <c r="A138" s="1"/>
      <c r="B138" s="5"/>
      <c r="C138" s="6"/>
      <c r="D138" s="6"/>
      <c r="E138" s="6"/>
      <c r="F138" s="6"/>
      <c r="G138" s="34"/>
      <c r="H138" s="34"/>
      <c r="I138" s="6"/>
      <c r="J138" s="34"/>
      <c r="K138" s="34"/>
      <c r="L138" s="21"/>
      <c r="M138" s="6"/>
      <c r="N138" s="20"/>
    </row>
    <row r="139" spans="1:14" s="16" customFormat="1" x14ac:dyDescent="0.25">
      <c r="A139" s="2"/>
      <c r="B139" s="7"/>
      <c r="C139" s="8"/>
      <c r="D139" s="6"/>
      <c r="E139" s="6"/>
      <c r="F139" s="6"/>
      <c r="G139" s="34"/>
      <c r="H139" s="34"/>
      <c r="I139" s="6"/>
      <c r="J139" s="34"/>
      <c r="K139" s="34"/>
      <c r="L139" s="21"/>
      <c r="M139" s="6"/>
      <c r="N139" s="20"/>
    </row>
    <row r="140" spans="1:14" x14ac:dyDescent="0.25">
      <c r="A140" s="1"/>
      <c r="B140" s="5"/>
      <c r="C140" s="6"/>
      <c r="D140" s="6"/>
      <c r="E140" s="6"/>
      <c r="F140" s="6"/>
      <c r="G140" s="34"/>
      <c r="H140" s="34"/>
      <c r="I140" s="6"/>
      <c r="J140" s="34"/>
      <c r="K140" s="34"/>
      <c r="L140" s="21"/>
      <c r="M140" s="6"/>
      <c r="N140" s="22"/>
    </row>
    <row r="141" spans="1:14" x14ac:dyDescent="0.25">
      <c r="A141" s="3"/>
      <c r="B141" s="9"/>
      <c r="C141" s="10"/>
      <c r="D141" s="10"/>
      <c r="E141" s="10"/>
      <c r="F141" s="10"/>
      <c r="G141" s="35"/>
      <c r="H141" s="35"/>
      <c r="I141" s="10"/>
      <c r="J141" s="35"/>
      <c r="K141" s="35"/>
      <c r="L141" s="21"/>
      <c r="M141" s="10"/>
      <c r="N141" s="22"/>
    </row>
    <row r="142" spans="1:14" x14ac:dyDescent="0.25">
      <c r="A142" s="3"/>
      <c r="B142" s="9"/>
      <c r="C142" s="10"/>
      <c r="D142" s="10"/>
      <c r="E142" s="10"/>
      <c r="F142" s="10"/>
      <c r="G142" s="35"/>
      <c r="H142" s="35"/>
      <c r="I142" s="10"/>
      <c r="J142" s="35"/>
      <c r="K142" s="35"/>
      <c r="L142" s="21"/>
      <c r="M142" s="10"/>
      <c r="N142" s="22"/>
    </row>
    <row r="143" spans="1:14" x14ac:dyDescent="0.25">
      <c r="A143" s="23"/>
      <c r="B143" s="24"/>
      <c r="C143" s="25"/>
      <c r="D143" s="25"/>
      <c r="E143" s="25"/>
      <c r="F143" s="25"/>
      <c r="G143" s="36"/>
      <c r="H143" s="36"/>
      <c r="I143" s="25"/>
      <c r="J143" s="36"/>
      <c r="K143" s="36"/>
      <c r="L143" s="21"/>
      <c r="M143" s="25"/>
    </row>
    <row r="144" spans="1:14" x14ac:dyDescent="0.25">
      <c r="M144" s="29"/>
    </row>
  </sheetData>
  <mergeCells count="8">
    <mergeCell ref="D4:D5"/>
    <mergeCell ref="A2:N2"/>
    <mergeCell ref="M4:M5"/>
    <mergeCell ref="N4:N5"/>
    <mergeCell ref="E4:E5"/>
    <mergeCell ref="F4:L4"/>
    <mergeCell ref="A4:A5"/>
    <mergeCell ref="B4:B5"/>
  </mergeCells>
  <phoneticPr fontId="22" type="noConversion"/>
  <pageMargins left="0" right="0" top="0.19685039370078741" bottom="0" header="0.55118110236220474" footer="0.15748031496062992"/>
  <pageSetup paperSize="8" scale="48" fitToHeight="0" orientation="landscape" r:id="rId1"/>
  <headerFooter differentFirst="1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уточнений бюджета</vt:lpstr>
      <vt:lpstr>'Форма для уточнений бюджета'!Заголовки_для_печати</vt:lpstr>
      <vt:lpstr>'Форма для уточнений бюджета'!Область_печати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Администратор</cp:lastModifiedBy>
  <cp:lastPrinted>2019-10-23T08:49:17Z</cp:lastPrinted>
  <dcterms:created xsi:type="dcterms:W3CDTF">2010-10-01T10:15:42Z</dcterms:created>
  <dcterms:modified xsi:type="dcterms:W3CDTF">2019-10-29T12:36:38Z</dcterms:modified>
</cp:coreProperties>
</file>