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6660" windowHeight="846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бюджета'!$A$1:$N$133</definedName>
  </definedNames>
  <calcPr calcId="145621"/>
</workbook>
</file>

<file path=xl/calcChain.xml><?xml version="1.0" encoding="utf-8"?>
<calcChain xmlns="http://schemas.openxmlformats.org/spreadsheetml/2006/main">
  <c r="L30" i="3" l="1"/>
  <c r="E34" i="3" l="1"/>
  <c r="F51" i="3" l="1"/>
  <c r="L51" i="3" s="1"/>
  <c r="M51" i="3" s="1"/>
  <c r="D38" i="3" l="1"/>
  <c r="I41" i="3"/>
  <c r="D127" i="3" l="1"/>
  <c r="E115" i="3" l="1"/>
  <c r="F24" i="3" l="1"/>
  <c r="F25" i="3"/>
  <c r="F26" i="3"/>
  <c r="F27" i="3"/>
  <c r="L125" i="3" l="1"/>
  <c r="J127" i="3" l="1"/>
  <c r="I125" i="3"/>
  <c r="F50" i="3" l="1"/>
  <c r="L50" i="3" s="1"/>
  <c r="M50" i="3" s="1"/>
  <c r="F55" i="3" l="1"/>
  <c r="L55" i="3" s="1"/>
  <c r="M55" i="3" s="1"/>
  <c r="D115" i="3" l="1"/>
  <c r="F90" i="3" l="1"/>
  <c r="I129" i="3" l="1"/>
  <c r="F125" i="3" l="1"/>
  <c r="F76" i="3" l="1"/>
  <c r="L126" i="3" l="1"/>
  <c r="H19" i="3" l="1"/>
  <c r="I46" i="3" l="1"/>
  <c r="D9" i="3"/>
  <c r="D19" i="3"/>
  <c r="D34" i="3"/>
  <c r="D53" i="3"/>
  <c r="D63" i="3"/>
  <c r="D33" i="3" l="1"/>
  <c r="D32" i="3" s="1"/>
  <c r="D8" i="3"/>
  <c r="I110" i="3"/>
  <c r="D7" i="3" l="1"/>
  <c r="I83" i="3" l="1"/>
  <c r="M66" i="3" l="1"/>
  <c r="I57" i="3" l="1"/>
  <c r="I90" i="3" l="1"/>
  <c r="H79" i="3"/>
  <c r="J79" i="3"/>
  <c r="F46" i="3" l="1"/>
  <c r="F36" i="3"/>
  <c r="F49" i="3" l="1"/>
  <c r="L49" i="3" s="1"/>
  <c r="M49" i="3" s="1"/>
  <c r="F65" i="3" l="1"/>
  <c r="L65" i="3" s="1"/>
  <c r="M65" i="3" s="1"/>
  <c r="I65" i="3"/>
  <c r="F66" i="3"/>
  <c r="L66" i="3" s="1"/>
  <c r="I66" i="3"/>
  <c r="F67" i="3"/>
  <c r="L67" i="3" s="1"/>
  <c r="M67" i="3" s="1"/>
  <c r="I67" i="3"/>
  <c r="F68" i="3"/>
  <c r="I68" i="3"/>
  <c r="L68" i="3"/>
  <c r="M68" i="3" s="1"/>
  <c r="F69" i="3"/>
  <c r="I69" i="3"/>
  <c r="L69" i="3"/>
  <c r="M69" i="3" s="1"/>
  <c r="F70" i="3"/>
  <c r="I70" i="3"/>
  <c r="L70" i="3"/>
  <c r="M70" i="3" s="1"/>
  <c r="F71" i="3"/>
  <c r="I71" i="3"/>
  <c r="L71" i="3"/>
  <c r="M71" i="3" s="1"/>
  <c r="I72" i="3"/>
  <c r="F72" i="3"/>
  <c r="L72" i="3" s="1"/>
  <c r="M72" i="3" s="1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2" i="3"/>
  <c r="I52" i="3"/>
  <c r="C38" i="3"/>
  <c r="C34" i="3"/>
  <c r="C63" i="3"/>
  <c r="H63" i="3"/>
  <c r="G63" i="3"/>
  <c r="J63" i="3"/>
  <c r="E53" i="3"/>
  <c r="G53" i="3"/>
  <c r="H53" i="3"/>
  <c r="J53" i="3"/>
  <c r="K53" i="3"/>
  <c r="C53" i="3"/>
  <c r="I35" i="3"/>
  <c r="I36" i="3"/>
  <c r="I37" i="3"/>
  <c r="I39" i="3"/>
  <c r="I54" i="3"/>
  <c r="I56" i="3"/>
  <c r="I58" i="3"/>
  <c r="I59" i="3"/>
  <c r="I60" i="3"/>
  <c r="I61" i="3"/>
  <c r="I62" i="3"/>
  <c r="I64" i="3"/>
  <c r="I73" i="3"/>
  <c r="I74" i="3"/>
  <c r="I75" i="3"/>
  <c r="I76" i="3"/>
  <c r="L76" i="3" s="1"/>
  <c r="M76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4" i="3"/>
  <c r="L54" i="3" s="1"/>
  <c r="M54" i="3" s="1"/>
  <c r="F56" i="3"/>
  <c r="F57" i="3"/>
  <c r="F58" i="3"/>
  <c r="F59" i="3"/>
  <c r="F60" i="3"/>
  <c r="F61" i="3"/>
  <c r="F62" i="3"/>
  <c r="L62" i="3" s="1"/>
  <c r="M62" i="3" s="1"/>
  <c r="F64" i="3"/>
  <c r="F73" i="3"/>
  <c r="F74" i="3"/>
  <c r="L74" i="3" s="1"/>
  <c r="M74" i="3" s="1"/>
  <c r="F75" i="3"/>
  <c r="E38" i="3"/>
  <c r="E116" i="3"/>
  <c r="E119" i="3"/>
  <c r="D119" i="3"/>
  <c r="H127" i="3"/>
  <c r="G127" i="3"/>
  <c r="F129" i="3"/>
  <c r="F120" i="3"/>
  <c r="F121" i="3"/>
  <c r="F122" i="3"/>
  <c r="F123" i="3"/>
  <c r="F124" i="3"/>
  <c r="L124" i="3" s="1"/>
  <c r="M124" i="3" s="1"/>
  <c r="F128" i="3"/>
  <c r="I128" i="3"/>
  <c r="L128" i="3" s="1"/>
  <c r="M126" i="3"/>
  <c r="K119" i="3"/>
  <c r="C127" i="3"/>
  <c r="I124" i="3"/>
  <c r="I115" i="3"/>
  <c r="I123" i="3"/>
  <c r="E88" i="3"/>
  <c r="F84" i="3"/>
  <c r="F83" i="3"/>
  <c r="L83" i="3" s="1"/>
  <c r="M83" i="3" s="1"/>
  <c r="F82" i="3"/>
  <c r="I80" i="3"/>
  <c r="I81" i="3"/>
  <c r="I82" i="3"/>
  <c r="I84" i="3"/>
  <c r="I87" i="3"/>
  <c r="I89" i="3"/>
  <c r="I91" i="3"/>
  <c r="I93" i="3"/>
  <c r="I94" i="3"/>
  <c r="I95" i="3"/>
  <c r="I96" i="3"/>
  <c r="I97" i="3"/>
  <c r="I100" i="3"/>
  <c r="L100" i="3" s="1"/>
  <c r="I101" i="3"/>
  <c r="I102" i="3"/>
  <c r="I103" i="3"/>
  <c r="I104" i="3"/>
  <c r="L104" i="3" s="1"/>
  <c r="M104" i="3" s="1"/>
  <c r="I107" i="3"/>
  <c r="I108" i="3"/>
  <c r="I109" i="3"/>
  <c r="L110" i="3"/>
  <c r="M110" i="3" s="1"/>
  <c r="I111" i="3"/>
  <c r="I112" i="3"/>
  <c r="F80" i="3"/>
  <c r="F81" i="3"/>
  <c r="F87" i="3"/>
  <c r="L87" i="3" s="1"/>
  <c r="M87" i="3" s="1"/>
  <c r="F89" i="3"/>
  <c r="F91" i="3"/>
  <c r="F93" i="3"/>
  <c r="F94" i="3"/>
  <c r="L94" i="3" s="1"/>
  <c r="M94" i="3" s="1"/>
  <c r="F95" i="3"/>
  <c r="L95" i="3" s="1"/>
  <c r="M95" i="3" s="1"/>
  <c r="F96" i="3"/>
  <c r="L96" i="3" s="1"/>
  <c r="M96" i="3" s="1"/>
  <c r="F97" i="3"/>
  <c r="F100" i="3"/>
  <c r="F101" i="3"/>
  <c r="L101" i="3" s="1"/>
  <c r="M101" i="3" s="1"/>
  <c r="F102" i="3"/>
  <c r="F103" i="3"/>
  <c r="F104" i="3"/>
  <c r="F107" i="3"/>
  <c r="L107" i="3" s="1"/>
  <c r="M107" i="3" s="1"/>
  <c r="F108" i="3"/>
  <c r="L108" i="3" s="1"/>
  <c r="M108" i="3" s="1"/>
  <c r="F109" i="3"/>
  <c r="F110" i="3"/>
  <c r="F111" i="3"/>
  <c r="L111" i="3" s="1"/>
  <c r="M111" i="3" s="1"/>
  <c r="F112" i="3"/>
  <c r="L112" i="3" s="1"/>
  <c r="M112" i="3" s="1"/>
  <c r="C79" i="3"/>
  <c r="C78" i="3" s="1"/>
  <c r="D79" i="3"/>
  <c r="D78" i="3" s="1"/>
  <c r="E63" i="3"/>
  <c r="K63" i="3"/>
  <c r="I63" i="3" s="1"/>
  <c r="G34" i="3"/>
  <c r="F34" i="3" s="1"/>
  <c r="H34" i="3"/>
  <c r="J34" i="3"/>
  <c r="K34" i="3"/>
  <c r="G38" i="3"/>
  <c r="F38" i="3" s="1"/>
  <c r="H38" i="3"/>
  <c r="J38" i="3"/>
  <c r="K38" i="3"/>
  <c r="E19" i="3"/>
  <c r="G19" i="3"/>
  <c r="J19" i="3"/>
  <c r="K19" i="3"/>
  <c r="C19" i="3"/>
  <c r="G9" i="3"/>
  <c r="H9" i="3"/>
  <c r="H8" i="3" s="1"/>
  <c r="J9" i="3"/>
  <c r="J8" i="3" s="1"/>
  <c r="K9" i="3"/>
  <c r="C9" i="3"/>
  <c r="C8" i="3" s="1"/>
  <c r="E9" i="3"/>
  <c r="I10" i="3"/>
  <c r="L10" i="3" s="1"/>
  <c r="M10" i="3" s="1"/>
  <c r="I11" i="3"/>
  <c r="L11" i="3" s="1"/>
  <c r="M11" i="3" s="1"/>
  <c r="I12" i="3"/>
  <c r="I13" i="3"/>
  <c r="L13" i="3" s="1"/>
  <c r="M13" i="3" s="1"/>
  <c r="I14" i="3"/>
  <c r="I15" i="3"/>
  <c r="E79" i="3"/>
  <c r="E78" i="3" s="1"/>
  <c r="G79" i="3"/>
  <c r="G78" i="3" s="1"/>
  <c r="H78" i="3"/>
  <c r="J78" i="3"/>
  <c r="K79" i="3"/>
  <c r="I79" i="3" s="1"/>
  <c r="D88" i="3"/>
  <c r="G88" i="3"/>
  <c r="H88" i="3"/>
  <c r="J88" i="3"/>
  <c r="K88" i="3"/>
  <c r="D92" i="3"/>
  <c r="E92" i="3"/>
  <c r="G92" i="3"/>
  <c r="H92" i="3"/>
  <c r="J92" i="3"/>
  <c r="K92" i="3"/>
  <c r="D99" i="3"/>
  <c r="E99" i="3"/>
  <c r="G99" i="3"/>
  <c r="H99" i="3"/>
  <c r="J99" i="3"/>
  <c r="K99" i="3"/>
  <c r="D105" i="3"/>
  <c r="E106" i="3"/>
  <c r="E105" i="3" s="1"/>
  <c r="G106" i="3"/>
  <c r="H106" i="3"/>
  <c r="H105" i="3" s="1"/>
  <c r="J106" i="3"/>
  <c r="J105" i="3" s="1"/>
  <c r="I105" i="3" s="1"/>
  <c r="K106" i="3"/>
  <c r="K105" i="3" s="1"/>
  <c r="C106" i="3"/>
  <c r="C105" i="3" s="1"/>
  <c r="C99" i="3"/>
  <c r="C92" i="3"/>
  <c r="C88" i="3"/>
  <c r="L129" i="3"/>
  <c r="M129" i="3" s="1"/>
  <c r="I122" i="3"/>
  <c r="L122" i="3" s="1"/>
  <c r="M122" i="3" s="1"/>
  <c r="F23" i="3"/>
  <c r="F29" i="3"/>
  <c r="I22" i="3"/>
  <c r="L22" i="3" s="1"/>
  <c r="M22" i="3" s="1"/>
  <c r="I23" i="3"/>
  <c r="L23" i="3" s="1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19" i="3"/>
  <c r="G119" i="3"/>
  <c r="H119" i="3"/>
  <c r="J119" i="3"/>
  <c r="C116" i="3"/>
  <c r="C115" i="3" s="1"/>
  <c r="D116" i="3"/>
  <c r="D132" i="3"/>
  <c r="G116" i="3"/>
  <c r="H116" i="3"/>
  <c r="J116" i="3"/>
  <c r="J115" i="3" s="1"/>
  <c r="J132" i="3" s="1"/>
  <c r="K116" i="3"/>
  <c r="K115" i="3"/>
  <c r="K132" i="3" s="1"/>
  <c r="F15" i="3"/>
  <c r="F16" i="3"/>
  <c r="F18" i="3"/>
  <c r="F19" i="3"/>
  <c r="L31" i="3"/>
  <c r="I31" i="3"/>
  <c r="I30" i="3"/>
  <c r="M30" i="3" s="1"/>
  <c r="I29" i="3"/>
  <c r="L29" i="3" s="1"/>
  <c r="M29" i="3" s="1"/>
  <c r="I18" i="3"/>
  <c r="L20" i="3"/>
  <c r="M20" i="3" s="1"/>
  <c r="I21" i="3"/>
  <c r="I16" i="3"/>
  <c r="I9" i="3" s="1"/>
  <c r="F118" i="3"/>
  <c r="F116" i="3" s="1"/>
  <c r="I118" i="3"/>
  <c r="I120" i="3"/>
  <c r="L120" i="3"/>
  <c r="M120" i="3"/>
  <c r="I121" i="3"/>
  <c r="F117" i="3"/>
  <c r="I117" i="3"/>
  <c r="F119" i="3"/>
  <c r="F115" i="3" s="1"/>
  <c r="L123" i="3"/>
  <c r="M123" i="3"/>
  <c r="L117" i="3"/>
  <c r="M117" i="3" s="1"/>
  <c r="L52" i="3"/>
  <c r="M52" i="3" s="1"/>
  <c r="I127" i="3"/>
  <c r="L127" i="3" s="1"/>
  <c r="H115" i="3"/>
  <c r="I119" i="3"/>
  <c r="G8" i="3"/>
  <c r="L109" i="3"/>
  <c r="M109" i="3" s="1"/>
  <c r="L103" i="3"/>
  <c r="M103" i="3"/>
  <c r="L84" i="3"/>
  <c r="M84" i="3" s="1"/>
  <c r="E132" i="3"/>
  <c r="I116" i="3"/>
  <c r="L118" i="3"/>
  <c r="M118" i="3" s="1"/>
  <c r="I34" i="3"/>
  <c r="L75" i="3"/>
  <c r="M75" i="3" s="1"/>
  <c r="L73" i="3"/>
  <c r="M73" i="3"/>
  <c r="L17" i="3"/>
  <c r="M17" i="3" s="1"/>
  <c r="L12" i="3"/>
  <c r="M12" i="3" s="1"/>
  <c r="L102" i="3"/>
  <c r="M102" i="3" s="1"/>
  <c r="L91" i="3"/>
  <c r="M91" i="3" s="1"/>
  <c r="C33" i="3"/>
  <c r="C32" i="3" s="1"/>
  <c r="M31" i="3"/>
  <c r="K8" i="3" l="1"/>
  <c r="F99" i="3"/>
  <c r="L60" i="3"/>
  <c r="M60" i="3" s="1"/>
  <c r="F9" i="3"/>
  <c r="F8" i="3" s="1"/>
  <c r="L45" i="3"/>
  <c r="M45" i="3" s="1"/>
  <c r="L43" i="3"/>
  <c r="M43" i="3" s="1"/>
  <c r="H33" i="3"/>
  <c r="H32" i="3" s="1"/>
  <c r="H7" i="3" s="1"/>
  <c r="H85" i="3" s="1"/>
  <c r="F63" i="3"/>
  <c r="L63" i="3" s="1"/>
  <c r="M63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59" i="3"/>
  <c r="M59" i="3" s="1"/>
  <c r="L48" i="3"/>
  <c r="M48" i="3" s="1"/>
  <c r="I19" i="3"/>
  <c r="L34" i="3"/>
  <c r="M34" i="3" s="1"/>
  <c r="L16" i="3"/>
  <c r="M16" i="3" s="1"/>
  <c r="F53" i="3"/>
  <c r="L42" i="3"/>
  <c r="M42" i="3" s="1"/>
  <c r="L40" i="3"/>
  <c r="M40" i="3" s="1"/>
  <c r="L26" i="3"/>
  <c r="M26" i="3" s="1"/>
  <c r="L57" i="3"/>
  <c r="M57" i="3" s="1"/>
  <c r="M128" i="3"/>
  <c r="L119" i="3"/>
  <c r="M119" i="3" s="1"/>
  <c r="L121" i="3"/>
  <c r="M121" i="3" s="1"/>
  <c r="L115" i="3"/>
  <c r="L132" i="3" s="1"/>
  <c r="G115" i="3"/>
  <c r="M127" i="3"/>
  <c r="C7" i="3"/>
  <c r="C98" i="3" s="1"/>
  <c r="C86" i="3"/>
  <c r="C77" i="3" s="1"/>
  <c r="C113" i="3" s="1"/>
  <c r="M125" i="3"/>
  <c r="L80" i="3"/>
  <c r="M80" i="3" s="1"/>
  <c r="L81" i="3"/>
  <c r="M81" i="3" s="1"/>
  <c r="L61" i="3"/>
  <c r="M61" i="3" s="1"/>
  <c r="I53" i="3"/>
  <c r="J33" i="3"/>
  <c r="J32" i="3" s="1"/>
  <c r="J7" i="3" s="1"/>
  <c r="I106" i="3"/>
  <c r="G86" i="3"/>
  <c r="G77" i="3" s="1"/>
  <c r="G113" i="3" s="1"/>
  <c r="J86" i="3"/>
  <c r="J77" i="3" s="1"/>
  <c r="J113" i="3" s="1"/>
  <c r="L82" i="3"/>
  <c r="M82" i="3" s="1"/>
  <c r="K86" i="3"/>
  <c r="K33" i="3"/>
  <c r="K32" i="3" s="1"/>
  <c r="L64" i="3"/>
  <c r="M64" i="3" s="1"/>
  <c r="H86" i="3"/>
  <c r="H77" i="3" s="1"/>
  <c r="H113" i="3" s="1"/>
  <c r="I92" i="3"/>
  <c r="K78" i="3"/>
  <c r="I78" i="3" s="1"/>
  <c r="F79" i="3"/>
  <c r="L79" i="3" s="1"/>
  <c r="M79" i="3" s="1"/>
  <c r="I88" i="3"/>
  <c r="L58" i="3"/>
  <c r="M58" i="3" s="1"/>
  <c r="L56" i="3"/>
  <c r="M56" i="3" s="1"/>
  <c r="E8" i="3"/>
  <c r="L89" i="3"/>
  <c r="M89" i="3" s="1"/>
  <c r="M100" i="3"/>
  <c r="F106" i="3"/>
  <c r="G105" i="3"/>
  <c r="F105" i="3" s="1"/>
  <c r="L105" i="3" s="1"/>
  <c r="M105" i="3" s="1"/>
  <c r="L90" i="3"/>
  <c r="M90" i="3" s="1"/>
  <c r="F78" i="3"/>
  <c r="E86" i="3"/>
  <c r="E77" i="3" s="1"/>
  <c r="E113" i="3" s="1"/>
  <c r="G33" i="3"/>
  <c r="D86" i="3"/>
  <c r="D77" i="3" s="1"/>
  <c r="D113" i="3" s="1"/>
  <c r="D114" i="3" s="1"/>
  <c r="L9" i="3"/>
  <c r="E33" i="3"/>
  <c r="E32" i="3" s="1"/>
  <c r="M9" i="3"/>
  <c r="I99" i="3"/>
  <c r="L99" i="3" s="1"/>
  <c r="M99" i="3" s="1"/>
  <c r="L97" i="3"/>
  <c r="M97" i="3" s="1"/>
  <c r="L93" i="3"/>
  <c r="M93" i="3" s="1"/>
  <c r="F92" i="3"/>
  <c r="F88" i="3"/>
  <c r="L116" i="3"/>
  <c r="M116" i="3" s="1"/>
  <c r="I8" i="3"/>
  <c r="L21" i="3"/>
  <c r="I38" i="3"/>
  <c r="L38" i="3" s="1"/>
  <c r="M38" i="3" s="1"/>
  <c r="K7" i="3" l="1"/>
  <c r="J114" i="3"/>
  <c r="C85" i="3"/>
  <c r="L53" i="3"/>
  <c r="M53" i="3" s="1"/>
  <c r="M115" i="3"/>
  <c r="M132" i="3" s="1"/>
  <c r="C114" i="3"/>
  <c r="C131" i="3" s="1"/>
  <c r="L106" i="3"/>
  <c r="M106" i="3" s="1"/>
  <c r="L92" i="3"/>
  <c r="M92" i="3" s="1"/>
  <c r="I33" i="3"/>
  <c r="I32" i="3" s="1"/>
  <c r="I7" i="3" s="1"/>
  <c r="H114" i="3"/>
  <c r="F113" i="3"/>
  <c r="I86" i="3"/>
  <c r="L78" i="3"/>
  <c r="M78" i="3" s="1"/>
  <c r="L88" i="3"/>
  <c r="M88" i="3" s="1"/>
  <c r="D85" i="3"/>
  <c r="E7" i="3"/>
  <c r="E98" i="3" s="1"/>
  <c r="F33" i="3"/>
  <c r="F32" i="3" s="1"/>
  <c r="F7" i="3" s="1"/>
  <c r="G32" i="3"/>
  <c r="G7" i="3" s="1"/>
  <c r="G114" i="3" s="1"/>
  <c r="K77" i="3"/>
  <c r="F86" i="3"/>
  <c r="H98" i="3"/>
  <c r="J85" i="3"/>
  <c r="J98" i="3"/>
  <c r="F77" i="3"/>
  <c r="M21" i="3"/>
  <c r="M19" i="3" s="1"/>
  <c r="M8" i="3" s="1"/>
  <c r="L19" i="3"/>
  <c r="L8" i="3" s="1"/>
  <c r="K85" i="3"/>
  <c r="K98" i="3"/>
  <c r="E114" i="3" l="1"/>
  <c r="E131" i="3" s="1"/>
  <c r="L86" i="3"/>
  <c r="M86" i="3" s="1"/>
  <c r="L33" i="3"/>
  <c r="L32" i="3" s="1"/>
  <c r="L7" i="3" s="1"/>
  <c r="D131" i="3"/>
  <c r="D98" i="3"/>
  <c r="E85" i="3"/>
  <c r="G85" i="3"/>
  <c r="F85" i="3" s="1"/>
  <c r="G98" i="3"/>
  <c r="F98" i="3" s="1"/>
  <c r="K113" i="3"/>
  <c r="I77" i="3"/>
  <c r="L77" i="3" s="1"/>
  <c r="M77" i="3" s="1"/>
  <c r="F114" i="3"/>
  <c r="I98" i="3"/>
  <c r="I85" i="3"/>
  <c r="M33" i="3" l="1"/>
  <c r="M32" i="3" s="1"/>
  <c r="M7" i="3" s="1"/>
  <c r="L85" i="3"/>
  <c r="M85" i="3" s="1"/>
  <c r="L98" i="3"/>
  <c r="M98" i="3" s="1"/>
  <c r="I113" i="3"/>
  <c r="L113" i="3" s="1"/>
  <c r="M113" i="3" s="1"/>
  <c r="K114" i="3"/>
  <c r="I114" i="3" l="1"/>
  <c r="L114" i="3" s="1"/>
  <c r="M114" i="3" s="1"/>
  <c r="M131" i="3" s="1"/>
</calcChain>
</file>

<file path=xl/sharedStrings.xml><?xml version="1.0" encoding="utf-8"?>
<sst xmlns="http://schemas.openxmlformats.org/spreadsheetml/2006/main" count="258" uniqueCount="252">
  <si>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</si>
  <si>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</si>
  <si>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</si>
  <si>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</si>
  <si>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</si>
  <si>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</si>
  <si>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</si>
  <si>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</si>
  <si>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</si>
  <si>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</si>
  <si>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</si>
  <si>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</si>
  <si>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</si>
  <si>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</si>
  <si>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</si>
  <si>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</si>
  <si>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</si>
  <si>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</si>
  <si>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</si>
  <si>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</si>
  <si>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</si>
  <si>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</si>
  <si>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</si>
  <si>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</si>
  <si>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</si>
  <si>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</si>
  <si>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</si>
  <si>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</si>
  <si>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</si>
  <si>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</si>
  <si>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</si>
  <si>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</si>
  <si>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</si>
  <si>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</si>
  <si>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</si>
  <si>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</si>
  <si>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</si>
  <si>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</si>
  <si>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</si>
  <si>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</si>
  <si>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</si>
  <si>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</si>
  <si>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</si>
  <si>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</si>
  <si>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</si>
  <si>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</si>
  <si>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</si>
  <si>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</si>
  <si>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</si>
  <si>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</si>
  <si>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</si>
  <si>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</si>
  <si>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</si>
  <si>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</si>
  <si>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</si>
  <si>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</si>
  <si>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</si>
  <si>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</si>
  <si>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</si>
  <si>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</si>
  <si>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</si>
  <si>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</si>
  <si>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</si>
  <si>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</si>
  <si>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</si>
  <si>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</si>
  <si>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</si>
  <si>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</si>
  <si>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</si>
  <si>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</si>
  <si>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</si>
  <si>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</si>
  <si>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</si>
  <si>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</si>
  <si>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</si>
  <si>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</si>
  <si>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</si>
  <si>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</si>
  <si>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</si>
  <si>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</si>
  <si>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</si>
  <si>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</si>
  <si>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</si>
  <si>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</si>
  <si>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</si>
  <si>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</si>
  <si>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</si>
  <si>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</si>
  <si>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</si>
  <si>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</si>
  <si>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</si>
  <si>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</si>
  <si>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</si>
  <si>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</si>
  <si>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</si>
  <si>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</si>
  <si>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</si>
  <si>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</si>
  <si>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</si>
  <si>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</si>
  <si>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</si>
  <si>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</si>
  <si>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</si>
  <si>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</si>
  <si>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</si>
  <si>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</si>
  <si>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</si>
  <si>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</si>
  <si>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</si>
  <si>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</si>
  <si>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</si>
  <si>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</si>
  <si>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</si>
  <si>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</si>
  <si>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</si>
  <si>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</si>
  <si>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</si>
  <si>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</si>
  <si>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</si>
  <si>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</si>
  <si>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</si>
  <si>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</si>
  <si>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</si>
  <si>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</si>
  <si>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</si>
  <si>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</si>
  <si>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</si>
  <si>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</si>
  <si>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</si>
  <si>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</si>
  <si>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</si>
  <si>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</si>
  <si>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</si>
  <si>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</si>
  <si>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</si>
  <si>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</si>
  <si>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</si>
  <si>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</si>
  <si>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</si>
  <si>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</si>
  <si>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</si>
  <si>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</si>
  <si>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</si>
  <si>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</si>
  <si>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</si>
  <si>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</si>
  <si>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</si>
  <si>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</si>
  <si>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</si>
  <si>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</si>
  <si>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</si>
  <si>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</si>
  <si>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</si>
  <si>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</si>
  <si>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</si>
  <si>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</si>
  <si>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</si>
  <si>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</si>
  <si>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</si>
  <si>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</si>
  <si>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</si>
  <si>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</si>
  <si>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</si>
  <si>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</si>
  <si>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</si>
  <si>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</si>
  <si>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</si>
  <si>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</si>
  <si>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</si>
  <si>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</si>
  <si>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</si>
  <si>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</si>
  <si>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</si>
  <si>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</si>
  <si>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</si>
  <si>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</si>
  <si>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</si>
  <si>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</si>
  <si>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</si>
  <si>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</si>
  <si>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</si>
  <si>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</si>
  <si>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</si>
  <si>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</si>
  <si>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</si>
  <si>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</si>
  <si>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</si>
  <si>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</si>
  <si>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</si>
  <si>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</si>
  <si>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</si>
  <si>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</si>
  <si>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</si>
  <si>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</si>
  <si>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</si>
  <si>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</si>
  <si>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</si>
  <si>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</si>
  <si>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</si>
  <si>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</si>
  <si>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</si>
  <si>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</si>
  <si>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</si>
  <si>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</si>
  <si>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</si>
  <si>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</si>
  <si>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</si>
  <si>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</si>
  <si>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</si>
  <si>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</si>
  <si>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</si>
  <si>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</si>
  <si>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</si>
  <si>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</si>
  <si>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</si>
  <si>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</si>
  <si>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</si>
  <si>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</si>
  <si>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</si>
  <si>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</si>
  <si>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</si>
  <si>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</si>
  <si>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</si>
  <si>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2016 год</t>
  </si>
  <si>
    <t xml:space="preserve">Исполнено на 01.01.2017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</si>
  <si>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2017 год и на плановый период 2018 и 2019 годов»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</si>
  <si>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</si>
  <si>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</si>
  <si>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</si>
  <si>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</si>
  <si>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</si>
  <si>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</si>
  <si>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</si>
  <si>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</si>
  <si>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</si>
  <si>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</si>
  <si>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</si>
  <si>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</si>
  <si>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</si>
  <si>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</si>
  <si>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Бюджетные ассигнования на 2017 год (действующая редакция -  Решение о бюджете  от 12.10.2017 г. №5-285)</t>
  </si>
  <si>
    <t>Исполнено на 01.11.2017 г.</t>
  </si>
  <si>
    <t>Увеличение расходов (областной бюджет) подготовка объектов ЖКХ к зиме, капитальный ремонт водопроводной башни +346 530 руб. (перераспределение с другого вида расходов). Увеличение расходов (местный бюджет) подготовка объектов ЖКХ к зиме за счет средств местного бюджета, капитальный ремонт водопроводной башни +148 514 руб. (перераспределение с другого вида расходов).</t>
  </si>
  <si>
    <t>Уменьшение  расходов по заработной плате, начисления на выплаты по оплате труда, в связи со сложившейся экономией по ЦБ,ХЭГ,методкабинет -120488 руб.</t>
  </si>
  <si>
    <t>Увеличение расходов по мерам социальной поддержки граждан, удостоенных звания "Почетный гражданин Жирятинского района" +3000 руб.</t>
  </si>
  <si>
    <t>Увеличение расходов (областной бюджет)  по заработной плате, начислениям на выплаты по оплате труда по детским дошкольным организациям + 400000 руб., школам +125000 руб. ( за счет уменьшения учебных расходов). Увеличение расходов (местный бюджет) по заработной плате, начислениям на выплаты по оплате труда по МФЦ (потребность до конца года) +3537 руб., ДДТ (потребность до конца года) +24 636 руб., ЦППМСП (потребность до конца года) +49476 руб., библиотеки (потребность до конца года) +22 000 руб.</t>
  </si>
  <si>
    <t>Уменьшение расходов  на софинансирование объектов капитальных вложений муниципальной собственности за счет средств местного бюджета -50 000 руб.</t>
  </si>
  <si>
    <t xml:space="preserve">Увеличение  расходов по уплате иных платежей по РайСовету +450 руб., уплата пени по взносам за капитальный ремонт многоквартирных домов +100 руб., уплата взносов по футбольной команде +39500 руб. (перераспределение с другого КБК).Уменьшение  расходов по налогу на имущество организаций -2494 руб., уплате иных платежей -1 061 руб. (по финансовому отделу). </t>
  </si>
  <si>
    <t>Увеличение расходов (местный бюджет)  по заработной плате, начислениям на выплаты по оплате труда (потребность до конца года) по  РайСовету+8459 руб., аппарату РОО+6744 руб. Увеличение  расходов (областной бюджет) по административной комиссии (перераспределение с другого вида расходов)  +21619 руб., охране труда  (перераспределение с другого вида расходов)  +2431 руб., содержание органов опеки (перераспределение с другого вида расходов)  +17615 руб., комиссии по делам несовершеннолетних (перераспределение с другого вида расходов) +11124 руб.  Уменьшение расходов, в связи со сложившейся экономией по: администрации района - 350 000 руб.,  КУМИ -20 000 руб. Уменьшение расходов (областной бюджет) по воинскому учету, в связи со сложившейся экономией (перераспределение на другой вид КБК) -1065 руб.</t>
  </si>
  <si>
    <t xml:space="preserve">            Увеличение расходов (местный бюджет):  коммунальные услуги по детским садам, школам +25050 руб. (потребность до конца года);  оформление технического плана здания детского сада +6500 руб.,  проезд пед.раб.к месту работы и обратно+1575 руб.; питание в дошкольных группах (потребность до конца года) +28 220 руб., ремонт канализации в школе +115 000 руб., техническое обслуживание газового оборудования, замена котла в школе +6500 руб.,  приобретение газового котла для школы +76 000 руб., приобретение ГСМ для школ +25000 руб., приобретение 3-х насосов для школ+ 40000 руб., приобретение 2 секций для школ+30000 руб., питание учащихся школ (потребность до конца года) +65 441 руб., приобретение спортивного инвентаря по ДЮСШ +13500 руб.                                                                                                                                                     Уменьшение расходов (областной бюджет) учебных расходов по детским садам -400000 руб., школам -125000 руб. </t>
  </si>
  <si>
    <t>Увеличение расходов по воинскому учету (перераспределение с другого вида расходов) (оплата проезда) +510 руб., комиссии по делам несовершеннолетних  (перераспределение с другого вида расходов) (оплата проезда)+2440 руб.  Увеличение расходов по КСП (оплата проезда) +300 руб.Уменьшение расходов по финансовому отделу -1988 руб.</t>
  </si>
  <si>
    <r>
      <rPr>
        <sz val="14"/>
        <rFont val="Times New Roman"/>
        <family val="1"/>
        <charset val="204"/>
      </rPr>
      <t xml:space="preserve">Увеличение расходов (местный бюджет)  реализация отдельных мероприятий в сфере социальной и демографической политики+8 000 руб., приобретение права на использование ПО ViPNet  +43 643 руб., приобретение МФУ CANON +20 000 руб., приобретение картриджа +2000 руб., приобретение сейфа +10 000 руб., приобретение 3-х системных блоков +32 000 руб., приобретение 10 стульев +8 000 руб., приобретение компьютера +44 000 руб., мероприятия по землеустройству и землепользованию +80 000 руб. Увеличение расходв (областной бюджет) воинский учет +555 руб. (перераспределение с другого КБК).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Уменьшение  расходов (областной бюджет) подготовка объектов ЖКХ к зиме, капитальный ремонт водопроводной башни - 346 530 руб. (перераспределение на  другой вид расходов);  по административной комиссии (перераспределение на другой вид расходов)  -21619 руб., охране труда  (перераспределение на другой вид расходов)  -2431 руб., содержание органов опеки (перераспределение на другой вид расходов)  -17615 руб., комиссии по делам несовершеннолетних (перераспределение на другой вид расходов) -13564 руб.Уменьшение расходов (местный бюджет) подготовка объектов ЖКХ к зиме за счет средств местного бюджета, капитальный ремонт водопроводной башни  -148 514 руб. (перераспределение на  другой вид расходов); мероприятия по военно-патриотическому воспитанию молодежи -8 000 руб., мероприятия по физической культуре и массовому спорту - 99 000 руб., оценка имущества, признание прав и регулирование отношений по муниципальной собственности -146 000 руб., обеспечение мероприятий по капитальному ремонту многоквартирных домов -100 руб.,  уплата членских взносов по футбольной команде -39500 руб. (перераспределение с другого КБК).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</si>
</sst>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1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wrapText="1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/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Border="1" applyAlignment="1">
      <alignment horizontal="justify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2"/>
  <sheetViews>
    <sheetView showZeros="0" tabSelected="1" view="pageBreakPreview" topLeftCell="J1" zoomScale="86" zoomScaleNormal="85" zoomScaleSheetLayoutView="86" workbookViewId="0">
      <selection activeCell="N90" sqref="N90"/>
    </sheetView>
  </sheetViews>
  <sheetFormatPr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19.5703125" style="28" customWidth="1"/>
    <col min="5" max="5" width="22.85546875" style="28" customWidth="1"/>
    <col min="6" max="6" width="17.140625" style="28" customWidth="1"/>
    <col min="7" max="7" width="19.85546875" style="37" customWidth="1"/>
    <col min="8" max="8" width="20.28515625" style="37" customWidth="1"/>
    <col min="9" max="9" width="16.42578125" style="28" customWidth="1"/>
    <col min="10" max="10" width="16.85546875" style="37" customWidth="1"/>
    <col min="11" max="11" width="15.7109375" style="37" customWidth="1"/>
    <col min="12" max="12" width="17.140625" style="28" customWidth="1"/>
    <col min="13" max="13" width="20.5703125" style="28" customWidth="1"/>
    <col min="14" max="14" width="110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5" t="s">
        <v>225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8" customHeight="1" x14ac:dyDescent="0.25">
      <c r="A3" s="42" t="s">
        <v>159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8" t="s">
        <v>92</v>
      </c>
      <c r="B4" s="129" t="s">
        <v>93</v>
      </c>
      <c r="C4" s="53" t="s">
        <v>223</v>
      </c>
      <c r="D4" s="124" t="s">
        <v>240</v>
      </c>
      <c r="E4" s="124" t="s">
        <v>241</v>
      </c>
      <c r="F4" s="124" t="s">
        <v>40</v>
      </c>
      <c r="G4" s="124"/>
      <c r="H4" s="124"/>
      <c r="I4" s="124"/>
      <c r="J4" s="124"/>
      <c r="K4" s="124"/>
      <c r="L4" s="124"/>
      <c r="M4" s="124" t="s">
        <v>41</v>
      </c>
      <c r="N4" s="126" t="s">
        <v>160</v>
      </c>
    </row>
    <row r="5" spans="1:14" ht="129.75" customHeight="1" x14ac:dyDescent="0.25">
      <c r="A5" s="128"/>
      <c r="B5" s="130"/>
      <c r="C5" s="53" t="s">
        <v>224</v>
      </c>
      <c r="D5" s="124"/>
      <c r="E5" s="124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161</v>
      </c>
      <c r="M5" s="124"/>
      <c r="N5" s="127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170</v>
      </c>
      <c r="C7" s="84">
        <f>C8+C32</f>
        <v>140352296.59999999</v>
      </c>
      <c r="D7" s="84">
        <f t="shared" ref="D7:M7" si="0">D8+D32</f>
        <v>161486241</v>
      </c>
      <c r="E7" s="84">
        <f t="shared" si="0"/>
        <v>134705287.41</v>
      </c>
      <c r="F7" s="74">
        <f t="shared" si="0"/>
        <v>0</v>
      </c>
      <c r="G7" s="74">
        <f t="shared" si="0"/>
        <v>0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84">
        <f t="shared" si="0"/>
        <v>161486241</v>
      </c>
      <c r="N7" s="108"/>
    </row>
    <row r="8" spans="1:14" s="15" customFormat="1" ht="18.75" x14ac:dyDescent="0.25">
      <c r="A8" s="40" t="s">
        <v>5</v>
      </c>
      <c r="B8" s="41" t="s">
        <v>168</v>
      </c>
      <c r="C8" s="84">
        <f>C9+C19</f>
        <v>43797388.690000005</v>
      </c>
      <c r="D8" s="84">
        <f t="shared" ref="D8:M8" si="1">D9+D19</f>
        <v>58608244</v>
      </c>
      <c r="E8" s="84">
        <f t="shared" si="1"/>
        <v>54012925.879999995</v>
      </c>
      <c r="F8" s="74">
        <f t="shared" si="1"/>
        <v>0</v>
      </c>
      <c r="G8" s="74">
        <f t="shared" si="1"/>
        <v>0</v>
      </c>
      <c r="H8" s="74">
        <f t="shared" si="1"/>
        <v>0</v>
      </c>
      <c r="I8" s="74">
        <f t="shared" si="1"/>
        <v>0</v>
      </c>
      <c r="J8" s="74">
        <f t="shared" si="1"/>
        <v>0</v>
      </c>
      <c r="K8" s="74">
        <f t="shared" si="1"/>
        <v>0</v>
      </c>
      <c r="L8" s="74">
        <f t="shared" si="1"/>
        <v>0</v>
      </c>
      <c r="M8" s="84">
        <f t="shared" si="1"/>
        <v>58608244</v>
      </c>
      <c r="N8" s="108"/>
    </row>
    <row r="9" spans="1:14" s="15" customFormat="1" ht="18.75" x14ac:dyDescent="0.25">
      <c r="A9" s="40" t="s">
        <v>103</v>
      </c>
      <c r="B9" s="47" t="s">
        <v>170</v>
      </c>
      <c r="C9" s="84">
        <f t="shared" ref="C9:M9" si="2">SUM(C10:C18)</f>
        <v>41179127.270000003</v>
      </c>
      <c r="D9" s="84">
        <f t="shared" si="2"/>
        <v>38910895</v>
      </c>
      <c r="E9" s="84">
        <f t="shared" si="2"/>
        <v>34735776.949999996</v>
      </c>
      <c r="F9" s="74">
        <f t="shared" si="2"/>
        <v>0</v>
      </c>
      <c r="G9" s="74">
        <f t="shared" si="2"/>
        <v>0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84">
        <f t="shared" si="2"/>
        <v>38910895</v>
      </c>
      <c r="N9" s="108"/>
    </row>
    <row r="10" spans="1:14" s="16" customFormat="1" ht="48" customHeight="1" x14ac:dyDescent="0.25">
      <c r="A10" s="38" t="s">
        <v>0</v>
      </c>
      <c r="B10" s="4" t="s">
        <v>140</v>
      </c>
      <c r="C10" s="81">
        <v>33360938.300000001</v>
      </c>
      <c r="D10" s="81">
        <v>32075690</v>
      </c>
      <c r="E10" s="81">
        <v>28773595.879999999</v>
      </c>
      <c r="F10" s="98"/>
      <c r="G10" s="77"/>
      <c r="H10" s="77"/>
      <c r="I10" s="78">
        <f t="shared" ref="I10:I15" si="3">J10+K10</f>
        <v>0</v>
      </c>
      <c r="J10" s="77"/>
      <c r="K10" s="77"/>
      <c r="L10" s="78">
        <f t="shared" ref="L10:L23" si="4">F10+I10</f>
        <v>0</v>
      </c>
      <c r="M10" s="82">
        <f t="shared" ref="M10:M20" si="5">D10+L10</f>
        <v>32075690</v>
      </c>
      <c r="N10" s="96"/>
    </row>
    <row r="11" spans="1:14" s="16" customFormat="1" ht="18.75" x14ac:dyDescent="0.25">
      <c r="A11" s="38" t="s">
        <v>1</v>
      </c>
      <c r="B11" s="4" t="s">
        <v>141</v>
      </c>
      <c r="C11" s="81">
        <v>6314489.7199999997</v>
      </c>
      <c r="D11" s="81">
        <v>5207519</v>
      </c>
      <c r="E11" s="81">
        <v>4523989.59</v>
      </c>
      <c r="F11" s="98"/>
      <c r="G11" s="77"/>
      <c r="H11" s="77"/>
      <c r="I11" s="78">
        <f t="shared" si="3"/>
        <v>0</v>
      </c>
      <c r="J11" s="77"/>
      <c r="K11" s="77"/>
      <c r="L11" s="78">
        <f t="shared" si="4"/>
        <v>0</v>
      </c>
      <c r="M11" s="82">
        <f t="shared" si="5"/>
        <v>5207519</v>
      </c>
      <c r="N11" s="96"/>
    </row>
    <row r="12" spans="1:14" s="16" customFormat="1" ht="71.25" customHeight="1" x14ac:dyDescent="0.25">
      <c r="A12" s="38" t="s">
        <v>46</v>
      </c>
      <c r="B12" s="4" t="s">
        <v>142</v>
      </c>
      <c r="C12" s="81">
        <v>1246963.7</v>
      </c>
      <c r="D12" s="81">
        <v>1382000</v>
      </c>
      <c r="E12" s="81">
        <v>1164956.57</v>
      </c>
      <c r="F12" s="98"/>
      <c r="G12" s="77"/>
      <c r="H12" s="77"/>
      <c r="I12" s="78">
        <f t="shared" si="3"/>
        <v>0</v>
      </c>
      <c r="J12" s="77"/>
      <c r="K12" s="77"/>
      <c r="L12" s="78">
        <f t="shared" si="4"/>
        <v>0</v>
      </c>
      <c r="M12" s="82">
        <f t="shared" si="5"/>
        <v>1382000</v>
      </c>
      <c r="N12" s="96"/>
    </row>
    <row r="13" spans="1:14" s="16" customFormat="1" ht="98.25" customHeight="1" x14ac:dyDescent="0.25">
      <c r="A13" s="38" t="s">
        <v>6</v>
      </c>
      <c r="B13" s="4" t="s">
        <v>143</v>
      </c>
      <c r="C13" s="81">
        <v>103713.98</v>
      </c>
      <c r="D13" s="81">
        <v>88756</v>
      </c>
      <c r="E13" s="81">
        <v>89963.85</v>
      </c>
      <c r="F13" s="98"/>
      <c r="G13" s="77"/>
      <c r="H13" s="77"/>
      <c r="I13" s="78">
        <f t="shared" si="3"/>
        <v>0</v>
      </c>
      <c r="J13" s="77"/>
      <c r="K13" s="77"/>
      <c r="L13" s="78">
        <f t="shared" si="4"/>
        <v>0</v>
      </c>
      <c r="M13" s="82">
        <f t="shared" si="5"/>
        <v>88756</v>
      </c>
      <c r="N13" s="96"/>
    </row>
    <row r="14" spans="1:14" s="16" customFormat="1" ht="30" x14ac:dyDescent="0.25">
      <c r="A14" s="38" t="s">
        <v>114</v>
      </c>
      <c r="B14" s="4" t="s">
        <v>144</v>
      </c>
      <c r="C14" s="81">
        <v>0</v>
      </c>
      <c r="D14" s="81"/>
      <c r="E14" s="77"/>
      <c r="F14" s="98">
        <f t="shared" ref="F14:F76" si="6">G14+H14</f>
        <v>0</v>
      </c>
      <c r="G14" s="77"/>
      <c r="H14" s="77"/>
      <c r="I14" s="78">
        <f t="shared" si="3"/>
        <v>0</v>
      </c>
      <c r="J14" s="77"/>
      <c r="K14" s="77"/>
      <c r="L14" s="78">
        <f t="shared" si="4"/>
        <v>0</v>
      </c>
      <c r="M14" s="82">
        <f t="shared" si="5"/>
        <v>0</v>
      </c>
      <c r="N14" s="77"/>
    </row>
    <row r="15" spans="1:14" s="16" customFormat="1" ht="18.75" x14ac:dyDescent="0.25">
      <c r="A15" s="38" t="s">
        <v>7</v>
      </c>
      <c r="B15" s="4" t="s">
        <v>145</v>
      </c>
      <c r="C15" s="81"/>
      <c r="D15" s="81"/>
      <c r="E15" s="77"/>
      <c r="F15" s="98">
        <f t="shared" si="6"/>
        <v>0</v>
      </c>
      <c r="G15" s="77"/>
      <c r="H15" s="77"/>
      <c r="I15" s="78">
        <f t="shared" si="3"/>
        <v>0</v>
      </c>
      <c r="J15" s="77"/>
      <c r="K15" s="77"/>
      <c r="L15" s="78">
        <f t="shared" si="4"/>
        <v>0</v>
      </c>
      <c r="M15" s="82">
        <f t="shared" si="5"/>
        <v>0</v>
      </c>
      <c r="N15" s="77"/>
    </row>
    <row r="16" spans="1:14" s="16" customFormat="1" ht="18.75" x14ac:dyDescent="0.25">
      <c r="A16" s="38" t="s">
        <v>8</v>
      </c>
      <c r="B16" s="4" t="s">
        <v>146</v>
      </c>
      <c r="C16" s="81"/>
      <c r="D16" s="81"/>
      <c r="E16" s="77"/>
      <c r="F16" s="98">
        <f t="shared" si="6"/>
        <v>0</v>
      </c>
      <c r="G16" s="77"/>
      <c r="H16" s="77"/>
      <c r="I16" s="78">
        <f t="shared" ref="I16:I28" si="7">J16+K16</f>
        <v>0</v>
      </c>
      <c r="J16" s="77"/>
      <c r="K16" s="77"/>
      <c r="L16" s="78">
        <f>F16+I16</f>
        <v>0</v>
      </c>
      <c r="M16" s="82">
        <f t="shared" si="5"/>
        <v>0</v>
      </c>
      <c r="N16" s="77"/>
    </row>
    <row r="17" spans="1:14" s="16" customFormat="1" ht="106.5" customHeight="1" x14ac:dyDescent="0.25">
      <c r="A17" s="38" t="s">
        <v>47</v>
      </c>
      <c r="B17" s="4" t="s">
        <v>115</v>
      </c>
      <c r="C17" s="81">
        <v>150870.85999999999</v>
      </c>
      <c r="D17" s="81">
        <v>156930</v>
      </c>
      <c r="E17" s="81">
        <v>184539.08</v>
      </c>
      <c r="F17" s="98"/>
      <c r="G17" s="77"/>
      <c r="H17" s="77"/>
      <c r="I17" s="78"/>
      <c r="J17" s="77"/>
      <c r="K17" s="77"/>
      <c r="L17" s="78">
        <f t="shared" si="4"/>
        <v>0</v>
      </c>
      <c r="M17" s="82">
        <f t="shared" si="5"/>
        <v>156930</v>
      </c>
      <c r="N17" s="96"/>
    </row>
    <row r="18" spans="1:14" s="16" customFormat="1" ht="18.75" x14ac:dyDescent="0.25">
      <c r="A18" s="38" t="s">
        <v>2</v>
      </c>
      <c r="B18" s="4" t="s">
        <v>116</v>
      </c>
      <c r="C18" s="81">
        <v>2150.71</v>
      </c>
      <c r="D18" s="81">
        <v>0</v>
      </c>
      <c r="E18" s="81">
        <v>-1268.02</v>
      </c>
      <c r="F18" s="98">
        <f t="shared" si="6"/>
        <v>0</v>
      </c>
      <c r="G18" s="77"/>
      <c r="H18" s="77"/>
      <c r="I18" s="78">
        <f t="shared" si="7"/>
        <v>0</v>
      </c>
      <c r="J18" s="77"/>
      <c r="K18" s="77"/>
      <c r="L18" s="78">
        <f t="shared" si="4"/>
        <v>0</v>
      </c>
      <c r="M18" s="82">
        <f t="shared" si="5"/>
        <v>0</v>
      </c>
      <c r="N18" s="77"/>
    </row>
    <row r="19" spans="1:14" s="15" customFormat="1" ht="18.75" x14ac:dyDescent="0.25">
      <c r="A19" s="40" t="s">
        <v>3</v>
      </c>
      <c r="B19" s="41" t="s">
        <v>170</v>
      </c>
      <c r="C19" s="84">
        <f>SUM(C20:C31)</f>
        <v>2618261.42</v>
      </c>
      <c r="D19" s="84">
        <f t="shared" ref="D19:M19" si="8">SUM(D20:D31)</f>
        <v>19697349</v>
      </c>
      <c r="E19" s="84">
        <f t="shared" si="8"/>
        <v>19277148.930000003</v>
      </c>
      <c r="F19" s="74">
        <f t="shared" si="8"/>
        <v>0</v>
      </c>
      <c r="G19" s="74">
        <f t="shared" si="8"/>
        <v>0</v>
      </c>
      <c r="H19" s="74">
        <f t="shared" si="8"/>
        <v>0</v>
      </c>
      <c r="I19" s="74">
        <f t="shared" si="8"/>
        <v>0</v>
      </c>
      <c r="J19" s="74">
        <f t="shared" si="8"/>
        <v>0</v>
      </c>
      <c r="K19" s="74">
        <f t="shared" si="8"/>
        <v>0</v>
      </c>
      <c r="L19" s="74">
        <f t="shared" si="8"/>
        <v>0</v>
      </c>
      <c r="M19" s="84">
        <f t="shared" si="8"/>
        <v>19697349</v>
      </c>
      <c r="N19" s="94"/>
    </row>
    <row r="20" spans="1:14" ht="30" x14ac:dyDescent="0.25">
      <c r="A20" s="39" t="s">
        <v>42</v>
      </c>
      <c r="B20" s="4" t="s">
        <v>117</v>
      </c>
      <c r="C20" s="87">
        <v>1203510.23</v>
      </c>
      <c r="D20" s="87">
        <v>873449</v>
      </c>
      <c r="E20" s="87">
        <v>628014.71</v>
      </c>
      <c r="F20" s="98"/>
      <c r="G20" s="75"/>
      <c r="H20" s="75"/>
      <c r="I20" s="100"/>
      <c r="J20" s="75"/>
      <c r="K20" s="100"/>
      <c r="L20" s="100">
        <f t="shared" si="4"/>
        <v>0</v>
      </c>
      <c r="M20" s="82">
        <f t="shared" si="5"/>
        <v>873449</v>
      </c>
      <c r="N20" s="96"/>
    </row>
    <row r="21" spans="1:14" ht="63.75" customHeight="1" x14ac:dyDescent="0.25">
      <c r="A21" s="39" t="s">
        <v>43</v>
      </c>
      <c r="B21" s="4" t="s">
        <v>153</v>
      </c>
      <c r="C21" s="87">
        <v>482124.55</v>
      </c>
      <c r="D21" s="87">
        <v>820184</v>
      </c>
      <c r="E21" s="87">
        <v>676987.86</v>
      </c>
      <c r="F21" s="98"/>
      <c r="G21" s="75"/>
      <c r="H21" s="75"/>
      <c r="I21" s="100">
        <f t="shared" si="7"/>
        <v>0</v>
      </c>
      <c r="J21" s="75"/>
      <c r="K21" s="75"/>
      <c r="L21" s="100">
        <f t="shared" si="4"/>
        <v>0</v>
      </c>
      <c r="M21" s="82">
        <f>D21+L21</f>
        <v>820184</v>
      </c>
      <c r="N21" s="96"/>
    </row>
    <row r="22" spans="1:14" ht="57.75" customHeight="1" x14ac:dyDescent="0.25">
      <c r="A22" s="39" t="s">
        <v>151</v>
      </c>
      <c r="B22" s="4" t="s">
        <v>152</v>
      </c>
      <c r="C22" s="87">
        <v>20750</v>
      </c>
      <c r="D22" s="87">
        <v>21000</v>
      </c>
      <c r="E22" s="87">
        <v>21000</v>
      </c>
      <c r="F22" s="98"/>
      <c r="G22" s="75"/>
      <c r="H22" s="75"/>
      <c r="I22" s="100">
        <f t="shared" si="7"/>
        <v>0</v>
      </c>
      <c r="J22" s="75"/>
      <c r="K22" s="75"/>
      <c r="L22" s="100">
        <f t="shared" si="4"/>
        <v>0</v>
      </c>
      <c r="M22" s="82">
        <f t="shared" ref="M22:M91" si="9">D22+L22</f>
        <v>21000</v>
      </c>
      <c r="N22" s="96"/>
    </row>
    <row r="23" spans="1:14" ht="45" x14ac:dyDescent="0.25">
      <c r="A23" s="39" t="s">
        <v>154</v>
      </c>
      <c r="B23" s="4" t="s">
        <v>155</v>
      </c>
      <c r="C23" s="87"/>
      <c r="D23" s="75"/>
      <c r="E23" s="75"/>
      <c r="F23" s="98">
        <f t="shared" si="6"/>
        <v>0</v>
      </c>
      <c r="G23" s="75"/>
      <c r="H23" s="75"/>
      <c r="I23" s="100">
        <f t="shared" si="7"/>
        <v>0</v>
      </c>
      <c r="J23" s="75"/>
      <c r="K23" s="75"/>
      <c r="L23" s="100">
        <f t="shared" si="4"/>
        <v>0</v>
      </c>
      <c r="M23" s="82">
        <f t="shared" si="9"/>
        <v>0</v>
      </c>
      <c r="N23" s="75"/>
    </row>
    <row r="24" spans="1:14" ht="30" x14ac:dyDescent="0.25">
      <c r="A24" s="39" t="s">
        <v>150</v>
      </c>
      <c r="B24" s="4" t="s">
        <v>118</v>
      </c>
      <c r="C24" s="87">
        <v>447922.8</v>
      </c>
      <c r="D24" s="87">
        <v>287000</v>
      </c>
      <c r="E24" s="87">
        <v>239908.03</v>
      </c>
      <c r="F24" s="98">
        <f t="shared" si="6"/>
        <v>0</v>
      </c>
      <c r="G24" s="75"/>
      <c r="H24" s="75"/>
      <c r="I24" s="100"/>
      <c r="J24" s="75"/>
      <c r="K24" s="100"/>
      <c r="L24" s="100">
        <f t="shared" ref="L24:L31" si="10">F24+I24</f>
        <v>0</v>
      </c>
      <c r="M24" s="82">
        <f t="shared" si="9"/>
        <v>287000</v>
      </c>
      <c r="N24" s="96"/>
    </row>
    <row r="25" spans="1:14" ht="30" x14ac:dyDescent="0.25">
      <c r="A25" s="39" t="s">
        <v>44</v>
      </c>
      <c r="B25" s="4" t="s">
        <v>119</v>
      </c>
      <c r="C25" s="87">
        <v>77058.880000000005</v>
      </c>
      <c r="D25" s="87">
        <v>63494</v>
      </c>
      <c r="E25" s="87">
        <v>49029.18</v>
      </c>
      <c r="F25" s="98">
        <f t="shared" si="6"/>
        <v>0</v>
      </c>
      <c r="G25" s="75"/>
      <c r="H25" s="75"/>
      <c r="I25" s="100">
        <f t="shared" si="7"/>
        <v>0</v>
      </c>
      <c r="J25" s="75"/>
      <c r="K25" s="75"/>
      <c r="L25" s="100">
        <f t="shared" si="10"/>
        <v>0</v>
      </c>
      <c r="M25" s="82">
        <f t="shared" si="9"/>
        <v>63494</v>
      </c>
      <c r="N25" s="110"/>
    </row>
    <row r="26" spans="1:14" ht="18.75" x14ac:dyDescent="0.25">
      <c r="A26" s="39" t="s">
        <v>147</v>
      </c>
      <c r="B26" s="4" t="s">
        <v>122</v>
      </c>
      <c r="C26" s="87"/>
      <c r="D26" s="75"/>
      <c r="E26" s="75"/>
      <c r="F26" s="98">
        <f t="shared" si="6"/>
        <v>0</v>
      </c>
      <c r="G26" s="75"/>
      <c r="H26" s="75"/>
      <c r="I26" s="100">
        <f t="shared" si="7"/>
        <v>0</v>
      </c>
      <c r="J26" s="75"/>
      <c r="K26" s="75"/>
      <c r="L26" s="100">
        <f t="shared" si="10"/>
        <v>0</v>
      </c>
      <c r="M26" s="82">
        <f t="shared" si="9"/>
        <v>0</v>
      </c>
      <c r="N26" s="75"/>
    </row>
    <row r="27" spans="1:14" ht="30" x14ac:dyDescent="0.3">
      <c r="A27" s="39" t="s">
        <v>148</v>
      </c>
      <c r="B27" s="4" t="s">
        <v>149</v>
      </c>
      <c r="C27" s="87">
        <v>178800</v>
      </c>
      <c r="D27" s="75"/>
      <c r="E27" s="75"/>
      <c r="F27" s="98">
        <f t="shared" si="6"/>
        <v>0</v>
      </c>
      <c r="G27" s="75"/>
      <c r="H27" s="75"/>
      <c r="I27" s="100">
        <f t="shared" si="7"/>
        <v>0</v>
      </c>
      <c r="J27" s="75"/>
      <c r="K27" s="75"/>
      <c r="L27" s="100">
        <f t="shared" si="10"/>
        <v>0</v>
      </c>
      <c r="M27" s="82">
        <f t="shared" si="9"/>
        <v>0</v>
      </c>
      <c r="N27" s="99"/>
    </row>
    <row r="28" spans="1:14" ht="45" x14ac:dyDescent="0.25">
      <c r="A28" s="39" t="s">
        <v>120</v>
      </c>
      <c r="B28" s="4" t="s">
        <v>121</v>
      </c>
      <c r="C28" s="87">
        <v>90534.56</v>
      </c>
      <c r="D28" s="87">
        <v>17244222</v>
      </c>
      <c r="E28" s="87">
        <v>17246683.140000001</v>
      </c>
      <c r="F28" s="100"/>
      <c r="G28" s="75"/>
      <c r="H28" s="75"/>
      <c r="I28" s="100">
        <f t="shared" si="7"/>
        <v>0</v>
      </c>
      <c r="J28" s="75"/>
      <c r="K28" s="75"/>
      <c r="L28" s="100">
        <f t="shared" si="10"/>
        <v>0</v>
      </c>
      <c r="M28" s="82">
        <f t="shared" si="9"/>
        <v>17244222</v>
      </c>
      <c r="N28" s="96"/>
    </row>
    <row r="29" spans="1:14" ht="18.75" x14ac:dyDescent="0.25">
      <c r="A29" s="39" t="s">
        <v>52</v>
      </c>
      <c r="B29" s="4" t="s">
        <v>123</v>
      </c>
      <c r="C29" s="87"/>
      <c r="D29" s="75"/>
      <c r="E29" s="75"/>
      <c r="F29" s="98">
        <f t="shared" si="6"/>
        <v>0</v>
      </c>
      <c r="G29" s="75"/>
      <c r="H29" s="75"/>
      <c r="I29" s="100">
        <f>J29+K29</f>
        <v>0</v>
      </c>
      <c r="J29" s="75"/>
      <c r="K29" s="75"/>
      <c r="L29" s="100">
        <f t="shared" si="10"/>
        <v>0</v>
      </c>
      <c r="M29" s="82">
        <f t="shared" si="9"/>
        <v>0</v>
      </c>
      <c r="N29" s="75"/>
    </row>
    <row r="30" spans="1:14" ht="49.5" customHeight="1" x14ac:dyDescent="0.25">
      <c r="A30" s="39" t="s">
        <v>53</v>
      </c>
      <c r="B30" s="4" t="s">
        <v>124</v>
      </c>
      <c r="C30" s="87">
        <v>109097</v>
      </c>
      <c r="D30" s="87">
        <v>388000</v>
      </c>
      <c r="E30" s="87">
        <v>415526.01</v>
      </c>
      <c r="F30" s="98"/>
      <c r="G30" s="75"/>
      <c r="H30" s="75"/>
      <c r="I30" s="100">
        <f>J30+K30</f>
        <v>0</v>
      </c>
      <c r="J30" s="75"/>
      <c r="K30" s="75"/>
      <c r="L30" s="100">
        <f>F30+I30</f>
        <v>0</v>
      </c>
      <c r="M30" s="82">
        <f t="shared" si="9"/>
        <v>388000</v>
      </c>
      <c r="N30" s="96"/>
    </row>
    <row r="31" spans="1:14" s="15" customFormat="1" ht="28.5" customHeight="1" x14ac:dyDescent="0.3">
      <c r="A31" s="39" t="s">
        <v>45</v>
      </c>
      <c r="B31" s="4" t="s">
        <v>125</v>
      </c>
      <c r="C31" s="87">
        <v>8463.4</v>
      </c>
      <c r="D31" s="75"/>
      <c r="E31" s="75"/>
      <c r="F31" s="98"/>
      <c r="G31" s="75"/>
      <c r="H31" s="75"/>
      <c r="I31" s="100">
        <f>J31+K31</f>
        <v>0</v>
      </c>
      <c r="J31" s="75"/>
      <c r="K31" s="75"/>
      <c r="L31" s="100">
        <f t="shared" si="10"/>
        <v>0</v>
      </c>
      <c r="M31" s="82">
        <f t="shared" si="9"/>
        <v>0</v>
      </c>
      <c r="N31" s="99"/>
    </row>
    <row r="32" spans="1:14" s="15" customFormat="1" ht="18.75" x14ac:dyDescent="0.25">
      <c r="A32" s="40" t="s">
        <v>9</v>
      </c>
      <c r="B32" s="41" t="s">
        <v>169</v>
      </c>
      <c r="C32" s="84">
        <f t="shared" ref="C32:M32" si="11">C33+C76+C75+C74</f>
        <v>96554907.909999996</v>
      </c>
      <c r="D32" s="84">
        <f t="shared" si="11"/>
        <v>102877997</v>
      </c>
      <c r="E32" s="84">
        <f t="shared" si="11"/>
        <v>80692361.530000001</v>
      </c>
      <c r="F32" s="74">
        <f t="shared" si="11"/>
        <v>0</v>
      </c>
      <c r="G32" s="74">
        <f t="shared" si="11"/>
        <v>0</v>
      </c>
      <c r="H32" s="74">
        <f t="shared" si="11"/>
        <v>0</v>
      </c>
      <c r="I32" s="74">
        <f t="shared" si="11"/>
        <v>0</v>
      </c>
      <c r="J32" s="74">
        <f t="shared" si="11"/>
        <v>0</v>
      </c>
      <c r="K32" s="74">
        <f t="shared" si="11"/>
        <v>0</v>
      </c>
      <c r="L32" s="74">
        <f t="shared" si="11"/>
        <v>0</v>
      </c>
      <c r="M32" s="84">
        <f t="shared" si="11"/>
        <v>102877997</v>
      </c>
      <c r="N32" s="94"/>
    </row>
    <row r="33" spans="1:14" s="15" customFormat="1" ht="28.5" x14ac:dyDescent="0.25">
      <c r="A33" s="40" t="s">
        <v>48</v>
      </c>
      <c r="B33" s="41" t="s">
        <v>170</v>
      </c>
      <c r="C33" s="84">
        <f>C34+C38+C53+C63</f>
        <v>96560399.909999996</v>
      </c>
      <c r="D33" s="84">
        <f>D34+D38+D53+D63</f>
        <v>102940751.77</v>
      </c>
      <c r="E33" s="84">
        <f>E34+E38+E53+E63</f>
        <v>80755116.299999997</v>
      </c>
      <c r="F33" s="74">
        <f t="shared" si="6"/>
        <v>0</v>
      </c>
      <c r="G33" s="74">
        <f>G34+G38+G53+G63</f>
        <v>0</v>
      </c>
      <c r="H33" s="74">
        <f>H34+H38+H53+H63</f>
        <v>0</v>
      </c>
      <c r="I33" s="74">
        <f t="shared" ref="I33:I76" si="12">J33+K33</f>
        <v>0</v>
      </c>
      <c r="J33" s="74">
        <f>J34+J38+J53+J63</f>
        <v>0</v>
      </c>
      <c r="K33" s="74">
        <f>K34+K38+K53+K63</f>
        <v>0</v>
      </c>
      <c r="L33" s="74">
        <f t="shared" ref="L33:L101" si="13">F33+I33</f>
        <v>0</v>
      </c>
      <c r="M33" s="84">
        <f t="shared" si="9"/>
        <v>102940751.77</v>
      </c>
      <c r="N33" s="94"/>
    </row>
    <row r="34" spans="1:14" ht="18.75" x14ac:dyDescent="0.25">
      <c r="A34" s="48" t="s">
        <v>10</v>
      </c>
      <c r="B34" s="49" t="s">
        <v>134</v>
      </c>
      <c r="C34" s="88">
        <f>C35+C36+C37</f>
        <v>10961854</v>
      </c>
      <c r="D34" s="88">
        <f t="shared" ref="D34:K34" si="14">D35+D36+D37</f>
        <v>26803094.699999999</v>
      </c>
      <c r="E34" s="88">
        <f>E35+E36+E37</f>
        <v>25538335</v>
      </c>
      <c r="F34" s="102">
        <f t="shared" si="6"/>
        <v>0</v>
      </c>
      <c r="G34" s="102">
        <f t="shared" si="14"/>
        <v>0</v>
      </c>
      <c r="H34" s="102">
        <f t="shared" si="14"/>
        <v>0</v>
      </c>
      <c r="I34" s="102">
        <f t="shared" si="12"/>
        <v>0</v>
      </c>
      <c r="J34" s="102">
        <f t="shared" si="14"/>
        <v>0</v>
      </c>
      <c r="K34" s="102">
        <f t="shared" si="14"/>
        <v>0</v>
      </c>
      <c r="L34" s="102">
        <f>F34+I34</f>
        <v>0</v>
      </c>
      <c r="M34" s="88">
        <f>D34+L34</f>
        <v>26803094.699999999</v>
      </c>
      <c r="N34" s="103"/>
    </row>
    <row r="35" spans="1:14" ht="18.75" x14ac:dyDescent="0.25">
      <c r="A35" s="38" t="s">
        <v>11</v>
      </c>
      <c r="B35" s="4" t="s">
        <v>126</v>
      </c>
      <c r="C35" s="87">
        <v>1401000</v>
      </c>
      <c r="D35" s="87">
        <v>12043000</v>
      </c>
      <c r="E35" s="87">
        <v>11039416</v>
      </c>
      <c r="F35" s="98">
        <f t="shared" si="6"/>
        <v>0</v>
      </c>
      <c r="G35" s="75"/>
      <c r="H35" s="75"/>
      <c r="I35" s="76">
        <f t="shared" si="12"/>
        <v>0</v>
      </c>
      <c r="J35" s="75"/>
      <c r="K35" s="75"/>
      <c r="L35" s="100">
        <f t="shared" si="13"/>
        <v>0</v>
      </c>
      <c r="M35" s="116">
        <f t="shared" si="9"/>
        <v>12043000</v>
      </c>
      <c r="N35" s="77"/>
    </row>
    <row r="36" spans="1:14" ht="30" x14ac:dyDescent="0.25">
      <c r="A36" s="38" t="s">
        <v>12</v>
      </c>
      <c r="B36" s="4" t="s">
        <v>127</v>
      </c>
      <c r="C36" s="87">
        <v>9560854</v>
      </c>
      <c r="D36" s="87">
        <v>13750094.699999999</v>
      </c>
      <c r="E36" s="87">
        <v>13488919</v>
      </c>
      <c r="F36" s="98">
        <f t="shared" si="6"/>
        <v>0</v>
      </c>
      <c r="G36" s="75"/>
      <c r="H36" s="75"/>
      <c r="I36" s="76">
        <f t="shared" si="12"/>
        <v>0</v>
      </c>
      <c r="J36" s="75"/>
      <c r="K36" s="75"/>
      <c r="L36" s="100">
        <f t="shared" si="13"/>
        <v>0</v>
      </c>
      <c r="M36" s="116">
        <f t="shared" si="9"/>
        <v>13750094.699999999</v>
      </c>
      <c r="N36" s="96"/>
    </row>
    <row r="37" spans="1:14" s="15" customFormat="1" ht="18.75" x14ac:dyDescent="0.25">
      <c r="A37" s="38" t="s">
        <v>49</v>
      </c>
      <c r="B37" s="4" t="s">
        <v>237</v>
      </c>
      <c r="C37" s="87"/>
      <c r="D37" s="87">
        <v>1010000</v>
      </c>
      <c r="E37" s="87">
        <v>1010000</v>
      </c>
      <c r="F37" s="98">
        <f t="shared" si="6"/>
        <v>0</v>
      </c>
      <c r="G37" s="75"/>
      <c r="H37" s="75"/>
      <c r="I37" s="76">
        <f t="shared" si="12"/>
        <v>0</v>
      </c>
      <c r="J37" s="75"/>
      <c r="K37" s="75"/>
      <c r="L37" s="100">
        <f t="shared" si="13"/>
        <v>0</v>
      </c>
      <c r="M37" s="116">
        <f t="shared" si="9"/>
        <v>1010000</v>
      </c>
      <c r="N37" s="96"/>
    </row>
    <row r="38" spans="1:14" ht="30" x14ac:dyDescent="0.25">
      <c r="A38" s="48" t="s">
        <v>157</v>
      </c>
      <c r="B38" s="49" t="s">
        <v>133</v>
      </c>
      <c r="C38" s="88">
        <f>SUM(C39:C52)</f>
        <v>16884744.829999998</v>
      </c>
      <c r="D38" s="88">
        <f>SUM(D39:D52)</f>
        <v>8006753</v>
      </c>
      <c r="E38" s="88">
        <f>SUM(E39:E52)</f>
        <v>7984431.7999999998</v>
      </c>
      <c r="F38" s="102">
        <f t="shared" si="6"/>
        <v>0</v>
      </c>
      <c r="G38" s="102">
        <f>SUM(G39:G52)</f>
        <v>0</v>
      </c>
      <c r="H38" s="102">
        <f>SUM(H39:H52)</f>
        <v>0</v>
      </c>
      <c r="I38" s="102">
        <f t="shared" si="12"/>
        <v>0</v>
      </c>
      <c r="J38" s="102">
        <f>SUM(J39:J52)</f>
        <v>0</v>
      </c>
      <c r="K38" s="102">
        <f>SUM(K39:K52)</f>
        <v>0</v>
      </c>
      <c r="L38" s="102">
        <f t="shared" si="13"/>
        <v>0</v>
      </c>
      <c r="M38" s="88">
        <f t="shared" si="9"/>
        <v>8006753</v>
      </c>
      <c r="N38" s="80"/>
    </row>
    <row r="39" spans="1:14" s="16" customFormat="1" ht="30" x14ac:dyDescent="0.25">
      <c r="A39" s="51" t="s">
        <v>183</v>
      </c>
      <c r="B39" s="55" t="s">
        <v>182</v>
      </c>
      <c r="C39" s="81"/>
      <c r="D39" s="81"/>
      <c r="E39" s="81"/>
      <c r="F39" s="76">
        <f t="shared" si="6"/>
        <v>0</v>
      </c>
      <c r="G39" s="77"/>
      <c r="H39" s="77"/>
      <c r="I39" s="76">
        <f t="shared" si="12"/>
        <v>0</v>
      </c>
      <c r="J39" s="77"/>
      <c r="K39" s="77"/>
      <c r="L39" s="78">
        <f t="shared" si="13"/>
        <v>0</v>
      </c>
      <c r="M39" s="76">
        <f t="shared" si="9"/>
        <v>0</v>
      </c>
      <c r="N39" s="79"/>
    </row>
    <row r="40" spans="1:14" s="16" customFormat="1" ht="45" x14ac:dyDescent="0.25">
      <c r="A40" s="57" t="s">
        <v>203</v>
      </c>
      <c r="B40" s="56" t="s">
        <v>204</v>
      </c>
      <c r="C40" s="81"/>
      <c r="D40" s="81"/>
      <c r="E40" s="81"/>
      <c r="F40" s="76">
        <f t="shared" ref="F40:F52" si="15">G40+H40</f>
        <v>0</v>
      </c>
      <c r="G40" s="77"/>
      <c r="H40" s="77"/>
      <c r="I40" s="76">
        <f t="shared" ref="I40:I52" si="16">J40+K40</f>
        <v>0</v>
      </c>
      <c r="J40" s="77"/>
      <c r="K40" s="77"/>
      <c r="L40" s="78">
        <f t="shared" ref="L40:L52" si="17">F40+I40</f>
        <v>0</v>
      </c>
      <c r="M40" s="76">
        <f t="shared" ref="M40:M52" si="18">D40+L40</f>
        <v>0</v>
      </c>
      <c r="N40" s="79"/>
    </row>
    <row r="41" spans="1:14" s="16" customFormat="1" ht="45" x14ac:dyDescent="0.25">
      <c r="A41" s="51" t="s">
        <v>181</v>
      </c>
      <c r="B41" s="55" t="s">
        <v>180</v>
      </c>
      <c r="C41" s="81"/>
      <c r="D41" s="81"/>
      <c r="E41" s="81"/>
      <c r="F41" s="76">
        <f t="shared" si="15"/>
        <v>0</v>
      </c>
      <c r="G41" s="77"/>
      <c r="H41" s="77"/>
      <c r="I41" s="76">
        <f t="shared" si="16"/>
        <v>0</v>
      </c>
      <c r="J41" s="77"/>
      <c r="K41" s="77"/>
      <c r="L41" s="78">
        <f t="shared" si="17"/>
        <v>0</v>
      </c>
      <c r="M41" s="76">
        <f t="shared" si="18"/>
        <v>0</v>
      </c>
      <c r="N41" s="101"/>
    </row>
    <row r="42" spans="1:14" s="16" customFormat="1" ht="120" x14ac:dyDescent="0.25">
      <c r="A42" s="51" t="s">
        <v>179</v>
      </c>
      <c r="B42" s="56" t="s">
        <v>178</v>
      </c>
      <c r="C42" s="81"/>
      <c r="D42" s="81"/>
      <c r="E42" s="81"/>
      <c r="F42" s="76">
        <f t="shared" si="15"/>
        <v>0</v>
      </c>
      <c r="G42" s="77"/>
      <c r="H42" s="77"/>
      <c r="I42" s="76">
        <f t="shared" si="16"/>
        <v>0</v>
      </c>
      <c r="J42" s="77"/>
      <c r="K42" s="77"/>
      <c r="L42" s="78">
        <f t="shared" si="17"/>
        <v>0</v>
      </c>
      <c r="M42" s="76">
        <f t="shared" si="18"/>
        <v>0</v>
      </c>
      <c r="N42" s="79"/>
    </row>
    <row r="43" spans="1:14" s="16" customFormat="1" ht="90" x14ac:dyDescent="0.25">
      <c r="A43" s="51" t="s">
        <v>177</v>
      </c>
      <c r="B43" s="55" t="s">
        <v>176</v>
      </c>
      <c r="C43" s="81"/>
      <c r="D43" s="81"/>
      <c r="E43" s="81"/>
      <c r="F43" s="76">
        <f t="shared" si="15"/>
        <v>0</v>
      </c>
      <c r="G43" s="77"/>
      <c r="H43" s="77"/>
      <c r="I43" s="76">
        <f t="shared" si="16"/>
        <v>0</v>
      </c>
      <c r="J43" s="77"/>
      <c r="K43" s="77"/>
      <c r="L43" s="78">
        <f t="shared" si="17"/>
        <v>0</v>
      </c>
      <c r="M43" s="76">
        <f t="shared" si="18"/>
        <v>0</v>
      </c>
      <c r="N43" s="79"/>
    </row>
    <row r="44" spans="1:14" s="16" customFormat="1" ht="60" x14ac:dyDescent="0.25">
      <c r="A44" s="51" t="s">
        <v>175</v>
      </c>
      <c r="B44" s="55" t="s">
        <v>174</v>
      </c>
      <c r="C44" s="81"/>
      <c r="D44" s="81"/>
      <c r="E44" s="81"/>
      <c r="F44" s="76">
        <f t="shared" si="15"/>
        <v>0</v>
      </c>
      <c r="G44" s="77"/>
      <c r="H44" s="77"/>
      <c r="I44" s="76">
        <f t="shared" si="16"/>
        <v>0</v>
      </c>
      <c r="J44" s="77"/>
      <c r="K44" s="77"/>
      <c r="L44" s="78">
        <f t="shared" si="17"/>
        <v>0</v>
      </c>
      <c r="M44" s="76">
        <f t="shared" si="18"/>
        <v>0</v>
      </c>
      <c r="N44" s="79"/>
    </row>
    <row r="45" spans="1:14" s="16" customFormat="1" ht="60" x14ac:dyDescent="0.25">
      <c r="A45" s="57" t="s">
        <v>206</v>
      </c>
      <c r="B45" s="56" t="s">
        <v>205</v>
      </c>
      <c r="C45" s="81"/>
      <c r="D45" s="81"/>
      <c r="E45" s="81"/>
      <c r="F45" s="76">
        <f t="shared" si="15"/>
        <v>0</v>
      </c>
      <c r="G45" s="77"/>
      <c r="H45" s="77"/>
      <c r="I45" s="76">
        <f t="shared" si="16"/>
        <v>0</v>
      </c>
      <c r="J45" s="77"/>
      <c r="K45" s="77"/>
      <c r="L45" s="78">
        <f t="shared" si="17"/>
        <v>0</v>
      </c>
      <c r="M45" s="76">
        <f t="shared" si="18"/>
        <v>0</v>
      </c>
      <c r="N45" s="79"/>
    </row>
    <row r="46" spans="1:14" s="16" customFormat="1" ht="90" customHeight="1" x14ac:dyDescent="0.25">
      <c r="A46" s="51" t="s">
        <v>173</v>
      </c>
      <c r="B46" s="56" t="s">
        <v>233</v>
      </c>
      <c r="C46" s="81">
        <v>14818630.83</v>
      </c>
      <c r="D46" s="81">
        <v>4064000</v>
      </c>
      <c r="E46" s="81">
        <v>4064000</v>
      </c>
      <c r="F46" s="76">
        <f t="shared" si="15"/>
        <v>0</v>
      </c>
      <c r="G46" s="77"/>
      <c r="H46" s="77"/>
      <c r="I46" s="76">
        <f t="shared" si="16"/>
        <v>0</v>
      </c>
      <c r="J46" s="77"/>
      <c r="K46" s="77"/>
      <c r="L46" s="78">
        <f t="shared" si="17"/>
        <v>0</v>
      </c>
      <c r="M46" s="117">
        <f t="shared" si="18"/>
        <v>4064000</v>
      </c>
      <c r="N46" s="96"/>
    </row>
    <row r="47" spans="1:14" s="16" customFormat="1" ht="30" x14ac:dyDescent="0.3">
      <c r="A47" s="51" t="s">
        <v>202</v>
      </c>
      <c r="B47" s="56" t="s">
        <v>236</v>
      </c>
      <c r="C47" s="81"/>
      <c r="D47" s="81">
        <v>421920</v>
      </c>
      <c r="E47" s="81">
        <v>421920</v>
      </c>
      <c r="F47" s="76">
        <f t="shared" si="15"/>
        <v>0</v>
      </c>
      <c r="G47" s="77"/>
      <c r="H47" s="77"/>
      <c r="I47" s="76">
        <f t="shared" si="16"/>
        <v>0</v>
      </c>
      <c r="J47" s="77"/>
      <c r="K47" s="77"/>
      <c r="L47" s="78">
        <f t="shared" si="17"/>
        <v>0</v>
      </c>
      <c r="M47" s="117">
        <f t="shared" si="18"/>
        <v>421920</v>
      </c>
      <c r="N47" s="99"/>
    </row>
    <row r="48" spans="1:14" s="16" customFormat="1" ht="60" x14ac:dyDescent="0.25">
      <c r="A48" s="51" t="s">
        <v>207</v>
      </c>
      <c r="B48" s="56" t="s">
        <v>208</v>
      </c>
      <c r="C48" s="81">
        <v>39892</v>
      </c>
      <c r="D48" s="81"/>
      <c r="E48" s="77"/>
      <c r="F48" s="76">
        <f t="shared" si="15"/>
        <v>0</v>
      </c>
      <c r="G48" s="77"/>
      <c r="H48" s="77"/>
      <c r="I48" s="76">
        <f t="shared" si="16"/>
        <v>0</v>
      </c>
      <c r="J48" s="77"/>
      <c r="K48" s="77"/>
      <c r="L48" s="78">
        <f t="shared" si="17"/>
        <v>0</v>
      </c>
      <c r="M48" s="117">
        <f t="shared" si="18"/>
        <v>0</v>
      </c>
      <c r="N48" s="96"/>
    </row>
    <row r="49" spans="1:14" s="16" customFormat="1" ht="60" x14ac:dyDescent="0.25">
      <c r="A49" s="51" t="s">
        <v>221</v>
      </c>
      <c r="B49" s="56" t="s">
        <v>222</v>
      </c>
      <c r="C49" s="81">
        <v>332529</v>
      </c>
      <c r="D49" s="81"/>
      <c r="E49" s="77"/>
      <c r="F49" s="76">
        <f t="shared" si="15"/>
        <v>0</v>
      </c>
      <c r="G49" s="77"/>
      <c r="H49" s="77"/>
      <c r="I49" s="76"/>
      <c r="J49" s="77"/>
      <c r="K49" s="77"/>
      <c r="L49" s="78">
        <f t="shared" si="17"/>
        <v>0</v>
      </c>
      <c r="M49" s="117">
        <f t="shared" si="18"/>
        <v>0</v>
      </c>
      <c r="N49" s="96"/>
    </row>
    <row r="50" spans="1:14" s="16" customFormat="1" ht="60" x14ac:dyDescent="0.25">
      <c r="A50" s="51" t="s">
        <v>235</v>
      </c>
      <c r="B50" s="56" t="s">
        <v>234</v>
      </c>
      <c r="C50" s="81"/>
      <c r="D50" s="81">
        <v>2860997</v>
      </c>
      <c r="E50" s="81">
        <v>2860997</v>
      </c>
      <c r="F50" s="76">
        <f t="shared" si="15"/>
        <v>0</v>
      </c>
      <c r="G50" s="77"/>
      <c r="H50" s="77"/>
      <c r="I50" s="76"/>
      <c r="J50" s="77"/>
      <c r="K50" s="77"/>
      <c r="L50" s="78">
        <f t="shared" si="17"/>
        <v>0</v>
      </c>
      <c r="M50" s="117">
        <f t="shared" si="18"/>
        <v>2860997</v>
      </c>
      <c r="N50" s="96"/>
    </row>
    <row r="51" spans="1:14" s="16" customFormat="1" ht="30" x14ac:dyDescent="0.25">
      <c r="A51" s="51" t="s">
        <v>239</v>
      </c>
      <c r="B51" s="56" t="s">
        <v>238</v>
      </c>
      <c r="C51" s="81"/>
      <c r="D51" s="81">
        <v>133306</v>
      </c>
      <c r="E51" s="81">
        <v>133306</v>
      </c>
      <c r="F51" s="76">
        <f t="shared" si="15"/>
        <v>0</v>
      </c>
      <c r="G51" s="77"/>
      <c r="H51" s="77"/>
      <c r="I51" s="76"/>
      <c r="J51" s="77"/>
      <c r="K51" s="77"/>
      <c r="L51" s="78">
        <f t="shared" si="17"/>
        <v>0</v>
      </c>
      <c r="M51" s="117">
        <f>D51+L51</f>
        <v>133306</v>
      </c>
      <c r="N51" s="96"/>
    </row>
    <row r="52" spans="1:14" s="16" customFormat="1" ht="18.75" x14ac:dyDescent="0.3">
      <c r="A52" s="51" t="s">
        <v>172</v>
      </c>
      <c r="B52" s="55" t="s">
        <v>171</v>
      </c>
      <c r="C52" s="81">
        <v>1693693</v>
      </c>
      <c r="D52" s="81">
        <v>526530</v>
      </c>
      <c r="E52" s="81">
        <v>504208.8</v>
      </c>
      <c r="F52" s="76">
        <f t="shared" si="15"/>
        <v>0</v>
      </c>
      <c r="G52" s="77"/>
      <c r="H52" s="77"/>
      <c r="I52" s="76">
        <f t="shared" si="16"/>
        <v>0</v>
      </c>
      <c r="J52" s="77"/>
      <c r="K52" s="77"/>
      <c r="L52" s="78">
        <f t="shared" si="17"/>
        <v>0</v>
      </c>
      <c r="M52" s="117">
        <f t="shared" si="18"/>
        <v>526530</v>
      </c>
      <c r="N52" s="99"/>
    </row>
    <row r="53" spans="1:14" ht="30" x14ac:dyDescent="0.25">
      <c r="A53" s="50" t="s">
        <v>156</v>
      </c>
      <c r="B53" s="49" t="s">
        <v>132</v>
      </c>
      <c r="C53" s="88">
        <f>SUM(C54:C62)</f>
        <v>63369332.219999999</v>
      </c>
      <c r="D53" s="88">
        <f t="shared" ref="D53:K53" si="19">SUM(D54:D62)</f>
        <v>64852760.069999993</v>
      </c>
      <c r="E53" s="88">
        <f t="shared" si="19"/>
        <v>44773288.5</v>
      </c>
      <c r="F53" s="102">
        <f t="shared" si="19"/>
        <v>0</v>
      </c>
      <c r="G53" s="102">
        <f t="shared" si="19"/>
        <v>0</v>
      </c>
      <c r="H53" s="102">
        <f t="shared" si="19"/>
        <v>0</v>
      </c>
      <c r="I53" s="102">
        <f t="shared" si="19"/>
        <v>0</v>
      </c>
      <c r="J53" s="102">
        <f t="shared" si="19"/>
        <v>0</v>
      </c>
      <c r="K53" s="102">
        <f t="shared" si="19"/>
        <v>0</v>
      </c>
      <c r="L53" s="102">
        <f t="shared" si="13"/>
        <v>0</v>
      </c>
      <c r="M53" s="88">
        <f t="shared" si="9"/>
        <v>64852760.069999993</v>
      </c>
      <c r="N53" s="80"/>
    </row>
    <row r="54" spans="1:14" ht="60" x14ac:dyDescent="0.25">
      <c r="A54" s="51" t="s">
        <v>194</v>
      </c>
      <c r="B54" s="55" t="s">
        <v>193</v>
      </c>
      <c r="C54" s="89"/>
      <c r="D54" s="89"/>
      <c r="E54" s="89"/>
      <c r="F54" s="76">
        <f t="shared" si="6"/>
        <v>0</v>
      </c>
      <c r="G54" s="79"/>
      <c r="H54" s="79"/>
      <c r="I54" s="76">
        <f t="shared" si="12"/>
        <v>0</v>
      </c>
      <c r="J54" s="79"/>
      <c r="K54" s="79"/>
      <c r="L54" s="76">
        <f t="shared" si="13"/>
        <v>0</v>
      </c>
      <c r="M54" s="117">
        <f t="shared" si="9"/>
        <v>0</v>
      </c>
      <c r="N54" s="79"/>
    </row>
    <row r="55" spans="1:14" ht="18.75" hidden="1" x14ac:dyDescent="0.25">
      <c r="A55" s="51"/>
      <c r="B55" s="56"/>
      <c r="C55" s="89"/>
      <c r="D55" s="89"/>
      <c r="E55" s="89"/>
      <c r="F55" s="76">
        <f t="shared" si="6"/>
        <v>0</v>
      </c>
      <c r="G55" s="77"/>
      <c r="H55" s="79"/>
      <c r="I55" s="76"/>
      <c r="J55" s="79"/>
      <c r="K55" s="79"/>
      <c r="L55" s="76">
        <f t="shared" si="13"/>
        <v>0</v>
      </c>
      <c r="M55" s="117">
        <f t="shared" si="9"/>
        <v>0</v>
      </c>
      <c r="N55" s="96"/>
    </row>
    <row r="56" spans="1:14" ht="45" x14ac:dyDescent="0.25">
      <c r="A56" s="51" t="s">
        <v>192</v>
      </c>
      <c r="B56" s="56" t="s">
        <v>226</v>
      </c>
      <c r="C56" s="89">
        <v>271733</v>
      </c>
      <c r="D56" s="89">
        <v>266658</v>
      </c>
      <c r="E56" s="89">
        <v>266658</v>
      </c>
      <c r="F56" s="76">
        <f t="shared" si="6"/>
        <v>0</v>
      </c>
      <c r="G56" s="79"/>
      <c r="H56" s="79"/>
      <c r="I56" s="76">
        <f t="shared" si="12"/>
        <v>0</v>
      </c>
      <c r="J56" s="79"/>
      <c r="K56" s="79"/>
      <c r="L56" s="76">
        <f t="shared" si="13"/>
        <v>0</v>
      </c>
      <c r="M56" s="117">
        <f t="shared" si="9"/>
        <v>266658</v>
      </c>
      <c r="N56" s="79"/>
    </row>
    <row r="57" spans="1:14" ht="45" x14ac:dyDescent="0.25">
      <c r="A57" s="51" t="s">
        <v>191</v>
      </c>
      <c r="B57" s="56" t="s">
        <v>227</v>
      </c>
      <c r="C57" s="89">
        <v>76030.320000000007</v>
      </c>
      <c r="D57" s="89">
        <v>32700.66</v>
      </c>
      <c r="E57" s="89"/>
      <c r="F57" s="76">
        <f t="shared" si="6"/>
        <v>0</v>
      </c>
      <c r="G57" s="79"/>
      <c r="H57" s="79"/>
      <c r="I57" s="76">
        <f>J57+K57</f>
        <v>0</v>
      </c>
      <c r="J57" s="79"/>
      <c r="K57" s="79"/>
      <c r="L57" s="76">
        <f t="shared" si="13"/>
        <v>0</v>
      </c>
      <c r="M57" s="117">
        <f t="shared" si="9"/>
        <v>32700.66</v>
      </c>
      <c r="N57" s="96"/>
    </row>
    <row r="58" spans="1:14" ht="45" x14ac:dyDescent="0.25">
      <c r="A58" s="51" t="s">
        <v>190</v>
      </c>
      <c r="B58" s="56" t="s">
        <v>228</v>
      </c>
      <c r="C58" s="89">
        <v>60788831.329999998</v>
      </c>
      <c r="D58" s="89">
        <v>59841862.719999999</v>
      </c>
      <c r="E58" s="89">
        <v>44338313.710000001</v>
      </c>
      <c r="F58" s="76">
        <f t="shared" si="6"/>
        <v>0</v>
      </c>
      <c r="G58" s="79"/>
      <c r="H58" s="79"/>
      <c r="I58" s="76">
        <f t="shared" si="12"/>
        <v>0</v>
      </c>
      <c r="J58" s="79"/>
      <c r="K58" s="79"/>
      <c r="L58" s="76">
        <f t="shared" si="13"/>
        <v>0</v>
      </c>
      <c r="M58" s="117">
        <f t="shared" si="9"/>
        <v>59841862.719999999</v>
      </c>
      <c r="N58" s="96"/>
    </row>
    <row r="59" spans="1:14" ht="90" x14ac:dyDescent="0.25">
      <c r="A59" s="51" t="s">
        <v>189</v>
      </c>
      <c r="B59" s="56" t="s">
        <v>229</v>
      </c>
      <c r="C59" s="89">
        <v>250284.17</v>
      </c>
      <c r="D59" s="89">
        <v>225023.69</v>
      </c>
      <c r="E59" s="89">
        <v>168316.79</v>
      </c>
      <c r="F59" s="76">
        <f t="shared" si="6"/>
        <v>0</v>
      </c>
      <c r="G59" s="79"/>
      <c r="H59" s="79"/>
      <c r="I59" s="76">
        <f t="shared" si="12"/>
        <v>0</v>
      </c>
      <c r="J59" s="79"/>
      <c r="K59" s="79"/>
      <c r="L59" s="76">
        <f t="shared" si="13"/>
        <v>0</v>
      </c>
      <c r="M59" s="117">
        <f t="shared" si="9"/>
        <v>225023.69</v>
      </c>
      <c r="N59" s="96"/>
    </row>
    <row r="60" spans="1:14" ht="45" x14ac:dyDescent="0.25">
      <c r="A60" s="51" t="s">
        <v>188</v>
      </c>
      <c r="B60" s="56" t="s">
        <v>187</v>
      </c>
      <c r="C60" s="89"/>
      <c r="D60" s="89"/>
      <c r="E60" s="79"/>
      <c r="F60" s="76">
        <f t="shared" si="6"/>
        <v>0</v>
      </c>
      <c r="G60" s="79"/>
      <c r="H60" s="79"/>
      <c r="I60" s="76">
        <f t="shared" si="12"/>
        <v>0</v>
      </c>
      <c r="J60" s="79"/>
      <c r="K60" s="79"/>
      <c r="L60" s="76">
        <f t="shared" si="13"/>
        <v>0</v>
      </c>
      <c r="M60" s="117">
        <f t="shared" si="9"/>
        <v>0</v>
      </c>
      <c r="N60" s="79"/>
    </row>
    <row r="61" spans="1:14" ht="75" x14ac:dyDescent="0.25">
      <c r="A61" s="51" t="s">
        <v>186</v>
      </c>
      <c r="B61" s="56" t="s">
        <v>230</v>
      </c>
      <c r="C61" s="89">
        <v>1780350</v>
      </c>
      <c r="D61" s="89">
        <v>4486515</v>
      </c>
      <c r="E61" s="79"/>
      <c r="F61" s="76">
        <f t="shared" si="6"/>
        <v>0</v>
      </c>
      <c r="G61" s="79"/>
      <c r="H61" s="79"/>
      <c r="I61" s="76">
        <f t="shared" si="12"/>
        <v>0</v>
      </c>
      <c r="J61" s="79"/>
      <c r="K61" s="79"/>
      <c r="L61" s="76">
        <f t="shared" si="13"/>
        <v>0</v>
      </c>
      <c r="M61" s="117">
        <f t="shared" si="9"/>
        <v>4486515</v>
      </c>
      <c r="N61" s="96"/>
    </row>
    <row r="62" spans="1:14" ht="30" x14ac:dyDescent="0.25">
      <c r="A62" s="51" t="s">
        <v>185</v>
      </c>
      <c r="B62" s="56" t="s">
        <v>184</v>
      </c>
      <c r="C62" s="89">
        <v>202103.4</v>
      </c>
      <c r="D62" s="89"/>
      <c r="E62" s="79"/>
      <c r="F62" s="76">
        <f t="shared" si="6"/>
        <v>0</v>
      </c>
      <c r="G62" s="79"/>
      <c r="H62" s="79"/>
      <c r="I62" s="76">
        <f t="shared" si="12"/>
        <v>0</v>
      </c>
      <c r="J62" s="79"/>
      <c r="K62" s="79"/>
      <c r="L62" s="76">
        <f t="shared" si="13"/>
        <v>0</v>
      </c>
      <c r="M62" s="117">
        <f t="shared" si="9"/>
        <v>0</v>
      </c>
      <c r="N62" s="79"/>
    </row>
    <row r="63" spans="1:14" ht="30" x14ac:dyDescent="0.25">
      <c r="A63" s="48" t="s">
        <v>200</v>
      </c>
      <c r="B63" s="49" t="s">
        <v>135</v>
      </c>
      <c r="C63" s="88">
        <f>SUM(C64:C73)</f>
        <v>5344468.8600000003</v>
      </c>
      <c r="D63" s="88">
        <f>SUM(D64:D73)</f>
        <v>3278144</v>
      </c>
      <c r="E63" s="88">
        <f>SUM(E64:E73)</f>
        <v>2459061</v>
      </c>
      <c r="F63" s="102">
        <f t="shared" si="6"/>
        <v>0</v>
      </c>
      <c r="G63" s="102">
        <f>SUM(G64:G73)</f>
        <v>0</v>
      </c>
      <c r="H63" s="102">
        <f>SUM(H64:H73)</f>
        <v>0</v>
      </c>
      <c r="I63" s="102">
        <f t="shared" si="12"/>
        <v>0</v>
      </c>
      <c r="J63" s="102">
        <f>SUM(J64:J73)</f>
        <v>0</v>
      </c>
      <c r="K63" s="102">
        <f>SUM(K64:K73)</f>
        <v>0</v>
      </c>
      <c r="L63" s="102">
        <f t="shared" si="13"/>
        <v>0</v>
      </c>
      <c r="M63" s="88">
        <f t="shared" si="9"/>
        <v>3278144</v>
      </c>
      <c r="N63" s="80"/>
    </row>
    <row r="64" spans="1:14" s="15" customFormat="1" ht="75" x14ac:dyDescent="0.3">
      <c r="A64" s="51" t="s">
        <v>198</v>
      </c>
      <c r="B64" s="56" t="s">
        <v>231</v>
      </c>
      <c r="C64" s="89">
        <v>5085305.8600000003</v>
      </c>
      <c r="D64" s="89">
        <v>3080000</v>
      </c>
      <c r="E64" s="89">
        <v>2260917</v>
      </c>
      <c r="F64" s="98">
        <f t="shared" si="6"/>
        <v>0</v>
      </c>
      <c r="G64" s="104"/>
      <c r="H64" s="104"/>
      <c r="I64" s="98">
        <f t="shared" si="12"/>
        <v>0</v>
      </c>
      <c r="J64" s="104"/>
      <c r="K64" s="104"/>
      <c r="L64" s="100">
        <f t="shared" si="13"/>
        <v>0</v>
      </c>
      <c r="M64" s="116">
        <f t="shared" si="9"/>
        <v>3080000</v>
      </c>
      <c r="N64" s="105"/>
    </row>
    <row r="65" spans="1:16" s="15" customFormat="1" ht="45" x14ac:dyDescent="0.25">
      <c r="A65" s="57" t="s">
        <v>215</v>
      </c>
      <c r="B65" s="58" t="s">
        <v>214</v>
      </c>
      <c r="C65" s="89"/>
      <c r="D65" s="89"/>
      <c r="E65" s="79"/>
      <c r="F65" s="98">
        <f t="shared" ref="F65:F71" si="20">G65+H65</f>
        <v>0</v>
      </c>
      <c r="G65" s="104"/>
      <c r="H65" s="104"/>
      <c r="I65" s="98">
        <f t="shared" ref="I65:I71" si="21">J65+K65</f>
        <v>0</v>
      </c>
      <c r="J65" s="104"/>
      <c r="K65" s="104"/>
      <c r="L65" s="100">
        <f t="shared" ref="L65:L71" si="22">F65+I65</f>
        <v>0</v>
      </c>
      <c r="M65" s="116">
        <f t="shared" ref="M65:M71" si="23">D65+L65</f>
        <v>0</v>
      </c>
      <c r="N65" s="79"/>
    </row>
    <row r="66" spans="1:16" s="15" customFormat="1" ht="90" x14ac:dyDescent="0.25">
      <c r="A66" s="60" t="s">
        <v>216</v>
      </c>
      <c r="B66" s="59" t="s">
        <v>213</v>
      </c>
      <c r="C66" s="89">
        <v>108200</v>
      </c>
      <c r="D66" s="89"/>
      <c r="E66" s="79"/>
      <c r="F66" s="98">
        <f t="shared" si="20"/>
        <v>0</v>
      </c>
      <c r="G66" s="104"/>
      <c r="H66" s="104"/>
      <c r="I66" s="98">
        <f t="shared" si="21"/>
        <v>0</v>
      </c>
      <c r="J66" s="104"/>
      <c r="K66" s="104"/>
      <c r="L66" s="100">
        <f t="shared" si="22"/>
        <v>0</v>
      </c>
      <c r="M66" s="116">
        <f>D66+L66</f>
        <v>0</v>
      </c>
      <c r="N66" s="96"/>
    </row>
    <row r="67" spans="1:16" s="15" customFormat="1" ht="60" x14ac:dyDescent="0.25">
      <c r="A67" s="52" t="s">
        <v>217</v>
      </c>
      <c r="B67" s="58" t="s">
        <v>212</v>
      </c>
      <c r="C67" s="79"/>
      <c r="D67" s="89"/>
      <c r="E67" s="79"/>
      <c r="F67" s="98">
        <f t="shared" si="20"/>
        <v>0</v>
      </c>
      <c r="G67" s="104"/>
      <c r="H67" s="104"/>
      <c r="I67" s="98">
        <f t="shared" si="21"/>
        <v>0</v>
      </c>
      <c r="J67" s="104"/>
      <c r="K67" s="104"/>
      <c r="L67" s="100">
        <f t="shared" si="22"/>
        <v>0</v>
      </c>
      <c r="M67" s="116">
        <f t="shared" si="23"/>
        <v>0</v>
      </c>
      <c r="N67" s="79"/>
    </row>
    <row r="68" spans="1:16" s="15" customFormat="1" ht="60" x14ac:dyDescent="0.25">
      <c r="A68" s="52" t="s">
        <v>218</v>
      </c>
      <c r="B68" s="58" t="s">
        <v>211</v>
      </c>
      <c r="C68" s="79"/>
      <c r="D68" s="89"/>
      <c r="E68" s="79"/>
      <c r="F68" s="98">
        <f t="shared" si="20"/>
        <v>0</v>
      </c>
      <c r="G68" s="104"/>
      <c r="H68" s="104"/>
      <c r="I68" s="98">
        <f t="shared" si="21"/>
        <v>0</v>
      </c>
      <c r="J68" s="104"/>
      <c r="K68" s="104"/>
      <c r="L68" s="100">
        <f t="shared" si="22"/>
        <v>0</v>
      </c>
      <c r="M68" s="116">
        <f t="shared" si="23"/>
        <v>0</v>
      </c>
      <c r="N68" s="79"/>
    </row>
    <row r="69" spans="1:16" s="15" customFormat="1" ht="60" x14ac:dyDescent="0.25">
      <c r="A69" s="51" t="s">
        <v>197</v>
      </c>
      <c r="B69" s="56" t="s">
        <v>196</v>
      </c>
      <c r="C69" s="79"/>
      <c r="D69" s="89"/>
      <c r="E69" s="79"/>
      <c r="F69" s="98">
        <f t="shared" si="20"/>
        <v>0</v>
      </c>
      <c r="G69" s="104"/>
      <c r="H69" s="104"/>
      <c r="I69" s="98">
        <f t="shared" si="21"/>
        <v>0</v>
      </c>
      <c r="J69" s="104"/>
      <c r="K69" s="104"/>
      <c r="L69" s="100">
        <f t="shared" si="22"/>
        <v>0</v>
      </c>
      <c r="M69" s="116">
        <f t="shared" si="23"/>
        <v>0</v>
      </c>
      <c r="N69" s="79"/>
    </row>
    <row r="70" spans="1:16" s="15" customFormat="1" ht="90" x14ac:dyDescent="0.25">
      <c r="A70" s="52" t="s">
        <v>219</v>
      </c>
      <c r="B70" s="58" t="s">
        <v>210</v>
      </c>
      <c r="C70" s="79"/>
      <c r="D70" s="89"/>
      <c r="E70" s="79"/>
      <c r="F70" s="98">
        <f t="shared" si="20"/>
        <v>0</v>
      </c>
      <c r="G70" s="104"/>
      <c r="H70" s="104"/>
      <c r="I70" s="98">
        <f t="shared" si="21"/>
        <v>0</v>
      </c>
      <c r="J70" s="104"/>
      <c r="K70" s="104"/>
      <c r="L70" s="100">
        <f t="shared" si="22"/>
        <v>0</v>
      </c>
      <c r="M70" s="116">
        <f t="shared" si="23"/>
        <v>0</v>
      </c>
      <c r="N70" s="79"/>
    </row>
    <row r="71" spans="1:16" s="15" customFormat="1" ht="75" x14ac:dyDescent="0.25">
      <c r="A71" s="52" t="s">
        <v>220</v>
      </c>
      <c r="B71" s="58" t="s">
        <v>209</v>
      </c>
      <c r="C71" s="79"/>
      <c r="D71" s="89"/>
      <c r="E71" s="79"/>
      <c r="F71" s="98">
        <f t="shared" si="20"/>
        <v>0</v>
      </c>
      <c r="G71" s="104"/>
      <c r="H71" s="104"/>
      <c r="I71" s="98">
        <f t="shared" si="21"/>
        <v>0</v>
      </c>
      <c r="J71" s="104"/>
      <c r="K71" s="104"/>
      <c r="L71" s="100">
        <f t="shared" si="22"/>
        <v>0</v>
      </c>
      <c r="M71" s="116">
        <f t="shared" si="23"/>
        <v>0</v>
      </c>
      <c r="N71" s="79"/>
    </row>
    <row r="72" spans="1:16" s="15" customFormat="1" ht="30" x14ac:dyDescent="0.3">
      <c r="A72" s="51" t="s">
        <v>195</v>
      </c>
      <c r="B72" s="56" t="s">
        <v>232</v>
      </c>
      <c r="C72" s="89">
        <v>150963</v>
      </c>
      <c r="D72" s="89">
        <v>198144</v>
      </c>
      <c r="E72" s="89">
        <v>198144</v>
      </c>
      <c r="F72" s="98">
        <f>G72+H72</f>
        <v>0</v>
      </c>
      <c r="G72" s="104"/>
      <c r="H72" s="104"/>
      <c r="I72" s="98">
        <f>J72+K72</f>
        <v>0</v>
      </c>
      <c r="J72" s="104"/>
      <c r="K72" s="104"/>
      <c r="L72" s="100">
        <f>F72+I72</f>
        <v>0</v>
      </c>
      <c r="M72" s="116">
        <f>D72+L72</f>
        <v>198144</v>
      </c>
      <c r="N72" s="99"/>
    </row>
    <row r="73" spans="1:16" s="15" customFormat="1" ht="30" x14ac:dyDescent="0.25">
      <c r="A73" s="51" t="s">
        <v>201</v>
      </c>
      <c r="B73" s="56" t="s">
        <v>199</v>
      </c>
      <c r="C73" s="89"/>
      <c r="D73" s="89"/>
      <c r="E73" s="79"/>
      <c r="F73" s="98">
        <f t="shared" si="6"/>
        <v>0</v>
      </c>
      <c r="G73" s="104"/>
      <c r="H73" s="104"/>
      <c r="I73" s="98">
        <f t="shared" si="12"/>
        <v>0</v>
      </c>
      <c r="J73" s="104"/>
      <c r="K73" s="104"/>
      <c r="L73" s="100">
        <f t="shared" si="13"/>
        <v>0</v>
      </c>
      <c r="M73" s="116">
        <f t="shared" si="9"/>
        <v>0</v>
      </c>
      <c r="N73" s="79"/>
    </row>
    <row r="74" spans="1:16" s="15" customFormat="1" ht="18.75" x14ac:dyDescent="0.25">
      <c r="A74" s="48" t="s">
        <v>137</v>
      </c>
      <c r="B74" s="49" t="s">
        <v>131</v>
      </c>
      <c r="C74" s="90"/>
      <c r="D74" s="90"/>
      <c r="E74" s="80"/>
      <c r="F74" s="102">
        <f t="shared" si="6"/>
        <v>0</v>
      </c>
      <c r="G74" s="80"/>
      <c r="H74" s="80"/>
      <c r="I74" s="102">
        <f t="shared" si="12"/>
        <v>0</v>
      </c>
      <c r="J74" s="80"/>
      <c r="K74" s="80"/>
      <c r="L74" s="106">
        <f t="shared" si="13"/>
        <v>0</v>
      </c>
      <c r="M74" s="88">
        <f t="shared" si="9"/>
        <v>0</v>
      </c>
      <c r="N74" s="80"/>
    </row>
    <row r="75" spans="1:16" s="15" customFormat="1" ht="60" x14ac:dyDescent="0.25">
      <c r="A75" s="48" t="s">
        <v>138</v>
      </c>
      <c r="B75" s="49" t="s">
        <v>136</v>
      </c>
      <c r="C75" s="90"/>
      <c r="D75" s="90"/>
      <c r="E75" s="80"/>
      <c r="F75" s="102">
        <f t="shared" si="6"/>
        <v>0</v>
      </c>
      <c r="G75" s="80"/>
      <c r="H75" s="80"/>
      <c r="I75" s="102">
        <f t="shared" si="12"/>
        <v>0</v>
      </c>
      <c r="J75" s="80"/>
      <c r="K75" s="80"/>
      <c r="L75" s="106">
        <f t="shared" si="13"/>
        <v>0</v>
      </c>
      <c r="M75" s="88">
        <f t="shared" si="9"/>
        <v>0</v>
      </c>
      <c r="N75" s="80"/>
    </row>
    <row r="76" spans="1:16" s="15" customFormat="1" ht="30" x14ac:dyDescent="0.25">
      <c r="A76" s="48" t="s">
        <v>139</v>
      </c>
      <c r="B76" s="49" t="s">
        <v>130</v>
      </c>
      <c r="C76" s="90">
        <v>-5492</v>
      </c>
      <c r="D76" s="90">
        <v>-62754.77</v>
      </c>
      <c r="E76" s="90">
        <v>-62754.77</v>
      </c>
      <c r="F76" s="102">
        <f t="shared" si="6"/>
        <v>0</v>
      </c>
      <c r="G76" s="80"/>
      <c r="H76" s="80"/>
      <c r="I76" s="102">
        <f t="shared" si="12"/>
        <v>0</v>
      </c>
      <c r="J76" s="80"/>
      <c r="K76" s="80"/>
      <c r="L76" s="106">
        <f t="shared" si="13"/>
        <v>0</v>
      </c>
      <c r="M76" s="88">
        <f t="shared" si="9"/>
        <v>-62754.77</v>
      </c>
      <c r="N76" s="111"/>
    </row>
    <row r="77" spans="1:16" s="15" customFormat="1" ht="18.75" x14ac:dyDescent="0.25">
      <c r="A77" s="67" t="s">
        <v>165</v>
      </c>
      <c r="B77" s="68" t="s">
        <v>170</v>
      </c>
      <c r="C77" s="83">
        <f>C78+C86+C99+C105</f>
        <v>140415808.71000001</v>
      </c>
      <c r="D77" s="83">
        <f t="shared" ref="D77:K77" si="24">D78+D86+D99+D105</f>
        <v>165613532.02000001</v>
      </c>
      <c r="E77" s="83">
        <f t="shared" si="24"/>
        <v>120742383.91000001</v>
      </c>
      <c r="F77" s="83">
        <f t="shared" ref="F77:F114" si="25">G77+H77</f>
        <v>1914969</v>
      </c>
      <c r="G77" s="83">
        <f>G78+G86+G99+G105</f>
        <v>927824</v>
      </c>
      <c r="H77" s="83">
        <f t="shared" si="24"/>
        <v>987145</v>
      </c>
      <c r="I77" s="83">
        <f t="shared" ref="I77:I113" si="26">J77+K77</f>
        <v>-1914969</v>
      </c>
      <c r="J77" s="83">
        <f t="shared" si="24"/>
        <v>-927824</v>
      </c>
      <c r="K77" s="83">
        <f t="shared" si="24"/>
        <v>-987145</v>
      </c>
      <c r="L77" s="83">
        <f t="shared" si="13"/>
        <v>0</v>
      </c>
      <c r="M77" s="83">
        <f t="shared" si="9"/>
        <v>165613532.02000001</v>
      </c>
      <c r="N77" s="94"/>
    </row>
    <row r="78" spans="1:16" s="15" customFormat="1" ht="18.75" x14ac:dyDescent="0.25">
      <c r="A78" s="40" t="s">
        <v>162</v>
      </c>
      <c r="B78" s="41" t="s">
        <v>62</v>
      </c>
      <c r="C78" s="84">
        <f>C79+C83+C84</f>
        <v>91566615.969999999</v>
      </c>
      <c r="D78" s="84">
        <f t="shared" ref="D78:K78" si="27">D79+D83+D84</f>
        <v>98654917.049999997</v>
      </c>
      <c r="E78" s="84">
        <f t="shared" si="27"/>
        <v>76117364.900000006</v>
      </c>
      <c r="F78" s="84">
        <f t="shared" si="25"/>
        <v>695641</v>
      </c>
      <c r="G78" s="84">
        <f>G79+G83+G84</f>
        <v>577789</v>
      </c>
      <c r="H78" s="84">
        <f t="shared" si="27"/>
        <v>117852</v>
      </c>
      <c r="I78" s="84">
        <f t="shared" si="26"/>
        <v>-491553</v>
      </c>
      <c r="J78" s="84">
        <f t="shared" si="27"/>
        <v>-1065</v>
      </c>
      <c r="K78" s="84">
        <f t="shared" si="27"/>
        <v>-490488</v>
      </c>
      <c r="L78" s="84">
        <f t="shared" si="13"/>
        <v>204088</v>
      </c>
      <c r="M78" s="84">
        <f t="shared" si="9"/>
        <v>98859005.049999997</v>
      </c>
      <c r="N78" s="94"/>
      <c r="P78" s="30"/>
    </row>
    <row r="79" spans="1:16" s="16" customFormat="1" ht="60" x14ac:dyDescent="0.25">
      <c r="A79" s="38" t="s">
        <v>91</v>
      </c>
      <c r="B79" s="4" t="s">
        <v>55</v>
      </c>
      <c r="C79" s="82">
        <f>C80+C81+C82</f>
        <v>85243357.579999998</v>
      </c>
      <c r="D79" s="82">
        <f>D80+D81+D82</f>
        <v>90992986.700000003</v>
      </c>
      <c r="E79" s="82">
        <f>E80+E81+E82</f>
        <v>70442575.050000012</v>
      </c>
      <c r="F79" s="82">
        <f t="shared" si="25"/>
        <v>692641</v>
      </c>
      <c r="G79" s="82">
        <f>G80+G81+G82</f>
        <v>577789</v>
      </c>
      <c r="H79" s="82">
        <f>H80+H81+H82</f>
        <v>114852</v>
      </c>
      <c r="I79" s="82">
        <f t="shared" si="26"/>
        <v>-491553</v>
      </c>
      <c r="J79" s="82">
        <f>J80+J81+J82</f>
        <v>-1065</v>
      </c>
      <c r="K79" s="82">
        <f>K80+K81+K82</f>
        <v>-490488</v>
      </c>
      <c r="L79" s="82">
        <f t="shared" si="13"/>
        <v>201088</v>
      </c>
      <c r="M79" s="82">
        <f t="shared" si="9"/>
        <v>91194074.700000003</v>
      </c>
      <c r="N79" s="79"/>
    </row>
    <row r="80" spans="1:16" s="16" customFormat="1" ht="66" customHeight="1" x14ac:dyDescent="0.25">
      <c r="A80" s="38" t="s">
        <v>163</v>
      </c>
      <c r="B80" s="4" t="s">
        <v>56</v>
      </c>
      <c r="C80" s="81">
        <v>11164409.18</v>
      </c>
      <c r="D80" s="81">
        <v>11860554</v>
      </c>
      <c r="E80" s="81">
        <v>8976203.9000000004</v>
      </c>
      <c r="F80" s="82">
        <f t="shared" si="25"/>
        <v>0</v>
      </c>
      <c r="G80" s="81"/>
      <c r="H80" s="81"/>
      <c r="I80" s="82">
        <f t="shared" si="26"/>
        <v>-120488</v>
      </c>
      <c r="J80" s="81"/>
      <c r="K80" s="81">
        <v>-120488</v>
      </c>
      <c r="L80" s="82">
        <f t="shared" si="13"/>
        <v>-120488</v>
      </c>
      <c r="M80" s="82">
        <f t="shared" si="9"/>
        <v>11740066</v>
      </c>
      <c r="N80" s="115" t="s">
        <v>243</v>
      </c>
    </row>
    <row r="81" spans="1:16" s="16" customFormat="1" ht="279.75" customHeight="1" x14ac:dyDescent="0.25">
      <c r="A81" s="38" t="s">
        <v>104</v>
      </c>
      <c r="B81" s="4" t="s">
        <v>54</v>
      </c>
      <c r="C81" s="81">
        <v>14932515.039999999</v>
      </c>
      <c r="D81" s="81">
        <v>16923779</v>
      </c>
      <c r="E81" s="81">
        <v>12989689.16</v>
      </c>
      <c r="F81" s="82">
        <f t="shared" si="25"/>
        <v>67992</v>
      </c>
      <c r="G81" s="81">
        <v>52789</v>
      </c>
      <c r="H81" s="81">
        <v>15203</v>
      </c>
      <c r="I81" s="82">
        <f t="shared" si="26"/>
        <v>-371065</v>
      </c>
      <c r="J81" s="81">
        <v>-1065</v>
      </c>
      <c r="K81" s="81">
        <v>-370000</v>
      </c>
      <c r="L81" s="82">
        <f t="shared" si="13"/>
        <v>-303073</v>
      </c>
      <c r="M81" s="82">
        <f t="shared" si="9"/>
        <v>16620706</v>
      </c>
      <c r="N81" s="115" t="s">
        <v>248</v>
      </c>
    </row>
    <row r="82" spans="1:16" s="16" customFormat="1" ht="176.25" customHeight="1" x14ac:dyDescent="0.25">
      <c r="A82" s="38" t="s">
        <v>70</v>
      </c>
      <c r="B82" s="4" t="s">
        <v>57</v>
      </c>
      <c r="C82" s="81">
        <v>59146433.359999999</v>
      </c>
      <c r="D82" s="81">
        <v>62208653.700000003</v>
      </c>
      <c r="E82" s="81">
        <v>48476681.990000002</v>
      </c>
      <c r="F82" s="82">
        <f t="shared" si="25"/>
        <v>624649</v>
      </c>
      <c r="G82" s="81">
        <v>525000</v>
      </c>
      <c r="H82" s="81">
        <v>99649</v>
      </c>
      <c r="I82" s="82">
        <f t="shared" si="26"/>
        <v>0</v>
      </c>
      <c r="J82" s="81"/>
      <c r="K82" s="81"/>
      <c r="L82" s="82">
        <f>F82+I82</f>
        <v>624649</v>
      </c>
      <c r="M82" s="82">
        <f t="shared" si="9"/>
        <v>62833302.700000003</v>
      </c>
      <c r="N82" s="115" t="s">
        <v>245</v>
      </c>
      <c r="O82" s="17"/>
      <c r="P82" s="17"/>
    </row>
    <row r="83" spans="1:16" s="16" customFormat="1" ht="37.5" x14ac:dyDescent="0.25">
      <c r="A83" s="69" t="s">
        <v>58</v>
      </c>
      <c r="B83" s="70" t="s">
        <v>59</v>
      </c>
      <c r="C83" s="81">
        <v>6323258.3899999997</v>
      </c>
      <c r="D83" s="81">
        <v>7661930.3499999996</v>
      </c>
      <c r="E83" s="81">
        <v>5674789.8499999996</v>
      </c>
      <c r="F83" s="82">
        <f t="shared" si="25"/>
        <v>3000</v>
      </c>
      <c r="G83" s="81"/>
      <c r="H83" s="81">
        <v>3000</v>
      </c>
      <c r="I83" s="82">
        <f t="shared" si="26"/>
        <v>0</v>
      </c>
      <c r="J83" s="81"/>
      <c r="K83" s="81"/>
      <c r="L83" s="82">
        <f t="shared" si="13"/>
        <v>3000</v>
      </c>
      <c r="M83" s="82">
        <f t="shared" si="9"/>
        <v>7664930.3499999996</v>
      </c>
      <c r="N83" s="115" t="s">
        <v>244</v>
      </c>
      <c r="O83" s="17"/>
      <c r="P83" s="17"/>
    </row>
    <row r="84" spans="1:16" s="16" customFormat="1" ht="14.25" customHeight="1" x14ac:dyDescent="0.25">
      <c r="A84" s="38" t="s">
        <v>60</v>
      </c>
      <c r="B84" s="4" t="s">
        <v>61</v>
      </c>
      <c r="C84" s="77"/>
      <c r="D84" s="77"/>
      <c r="E84" s="77"/>
      <c r="F84" s="78">
        <f t="shared" si="25"/>
        <v>0</v>
      </c>
      <c r="G84" s="77"/>
      <c r="H84" s="77"/>
      <c r="I84" s="78">
        <f t="shared" si="26"/>
        <v>0</v>
      </c>
      <c r="J84" s="77"/>
      <c r="K84" s="77"/>
      <c r="L84" s="78">
        <f t="shared" si="13"/>
        <v>0</v>
      </c>
      <c r="M84" s="78">
        <f t="shared" si="9"/>
        <v>0</v>
      </c>
      <c r="N84" s="122"/>
      <c r="O84" s="17"/>
      <c r="P84" s="17"/>
    </row>
    <row r="85" spans="1:16" s="16" customFormat="1" ht="28.5" hidden="1" x14ac:dyDescent="0.25">
      <c r="A85" s="71" t="s">
        <v>13</v>
      </c>
      <c r="B85" s="72"/>
      <c r="C85" s="78">
        <f>C7-C78</f>
        <v>48785680.629999995</v>
      </c>
      <c r="D85" s="78">
        <f>D7-D78</f>
        <v>62831323.950000003</v>
      </c>
      <c r="E85" s="78">
        <f>E7-E78</f>
        <v>58587922.50999999</v>
      </c>
      <c r="F85" s="78">
        <f t="shared" si="25"/>
        <v>-695641</v>
      </c>
      <c r="G85" s="78">
        <f>G7-G78</f>
        <v>-577789</v>
      </c>
      <c r="H85" s="78">
        <f>H7-H78</f>
        <v>-117852</v>
      </c>
      <c r="I85" s="78">
        <f t="shared" si="26"/>
        <v>491553</v>
      </c>
      <c r="J85" s="78">
        <f>J7-J78</f>
        <v>1065</v>
      </c>
      <c r="K85" s="78">
        <f>K7-K78</f>
        <v>490488</v>
      </c>
      <c r="L85" s="78">
        <f t="shared" si="13"/>
        <v>-204088</v>
      </c>
      <c r="M85" s="78">
        <f t="shared" si="9"/>
        <v>62627235.950000003</v>
      </c>
      <c r="N85" s="77"/>
    </row>
    <row r="86" spans="1:16" s="19" customFormat="1" ht="18.75" x14ac:dyDescent="0.25">
      <c r="A86" s="40" t="s">
        <v>14</v>
      </c>
      <c r="B86" s="41" t="s">
        <v>22</v>
      </c>
      <c r="C86" s="84">
        <f>C87+C88+C92</f>
        <v>40077538.799999997</v>
      </c>
      <c r="D86" s="84">
        <f t="shared" ref="D86:E86" si="28">D87+D88+D92</f>
        <v>51849820.850000001</v>
      </c>
      <c r="E86" s="84">
        <f t="shared" si="28"/>
        <v>34928174</v>
      </c>
      <c r="F86" s="84">
        <f t="shared" si="25"/>
        <v>724284</v>
      </c>
      <c r="G86" s="84">
        <f>G87+G88+G92</f>
        <v>3505</v>
      </c>
      <c r="H86" s="84">
        <f>H87+H88+H92</f>
        <v>720779</v>
      </c>
      <c r="I86" s="84">
        <f t="shared" si="26"/>
        <v>-1373416</v>
      </c>
      <c r="J86" s="84">
        <f>J87+J88+J92</f>
        <v>-926759</v>
      </c>
      <c r="K86" s="84">
        <f>K87+K88+K92</f>
        <v>-446657</v>
      </c>
      <c r="L86" s="84">
        <f t="shared" si="13"/>
        <v>-649132</v>
      </c>
      <c r="M86" s="84">
        <f t="shared" si="9"/>
        <v>51200688.850000001</v>
      </c>
      <c r="N86" s="123"/>
    </row>
    <row r="87" spans="1:16" s="16" customFormat="1" ht="18.75" x14ac:dyDescent="0.25">
      <c r="A87" s="38" t="s">
        <v>105</v>
      </c>
      <c r="B87" s="4" t="s">
        <v>64</v>
      </c>
      <c r="C87" s="77"/>
      <c r="D87" s="81"/>
      <c r="E87" s="81"/>
      <c r="F87" s="82">
        <f t="shared" si="25"/>
        <v>0</v>
      </c>
      <c r="G87" s="81"/>
      <c r="H87" s="81"/>
      <c r="I87" s="82">
        <f t="shared" si="26"/>
        <v>0</v>
      </c>
      <c r="J87" s="81"/>
      <c r="K87" s="81"/>
      <c r="L87" s="82">
        <f t="shared" si="13"/>
        <v>0</v>
      </c>
      <c r="M87" s="82">
        <f t="shared" si="9"/>
        <v>0</v>
      </c>
      <c r="N87" s="77"/>
    </row>
    <row r="88" spans="1:16" s="16" customFormat="1" ht="18.75" x14ac:dyDescent="0.25">
      <c r="A88" s="38" t="s">
        <v>63</v>
      </c>
      <c r="B88" s="4" t="s">
        <v>23</v>
      </c>
      <c r="C88" s="82">
        <f>C89+C90+C91</f>
        <v>25490933.02</v>
      </c>
      <c r="D88" s="82">
        <f t="shared" ref="D88:K88" si="29">D89+D90+D91</f>
        <v>21392362.68</v>
      </c>
      <c r="E88" s="82">
        <f t="shared" si="29"/>
        <v>12643744.76</v>
      </c>
      <c r="F88" s="82">
        <f t="shared" si="25"/>
        <v>251448</v>
      </c>
      <c r="G88" s="82">
        <f t="shared" si="29"/>
        <v>3505</v>
      </c>
      <c r="H88" s="82">
        <f t="shared" si="29"/>
        <v>247943</v>
      </c>
      <c r="I88" s="82">
        <f t="shared" si="26"/>
        <v>-844861</v>
      </c>
      <c r="J88" s="82">
        <f t="shared" si="29"/>
        <v>-401759</v>
      </c>
      <c r="K88" s="82">
        <f t="shared" si="29"/>
        <v>-443102</v>
      </c>
      <c r="L88" s="82">
        <f t="shared" si="13"/>
        <v>-593413</v>
      </c>
      <c r="M88" s="82">
        <f t="shared" si="9"/>
        <v>20798949.68</v>
      </c>
      <c r="N88" s="77"/>
    </row>
    <row r="89" spans="1:16" s="16" customFormat="1" ht="111" customHeight="1" x14ac:dyDescent="0.25">
      <c r="A89" s="38" t="s">
        <v>65</v>
      </c>
      <c r="B89" s="4" t="s">
        <v>90</v>
      </c>
      <c r="C89" s="81">
        <v>22474</v>
      </c>
      <c r="D89" s="81">
        <v>97276</v>
      </c>
      <c r="E89" s="81">
        <v>26125.74</v>
      </c>
      <c r="F89" s="82">
        <f t="shared" si="25"/>
        <v>3250</v>
      </c>
      <c r="G89" s="81">
        <v>2950</v>
      </c>
      <c r="H89" s="81">
        <v>300</v>
      </c>
      <c r="I89" s="82">
        <f t="shared" si="26"/>
        <v>-1988</v>
      </c>
      <c r="J89" s="81"/>
      <c r="K89" s="81">
        <v>-1988</v>
      </c>
      <c r="L89" s="82">
        <f t="shared" si="13"/>
        <v>1262</v>
      </c>
      <c r="M89" s="82">
        <f t="shared" si="9"/>
        <v>98538</v>
      </c>
      <c r="N89" s="114" t="s">
        <v>250</v>
      </c>
      <c r="O89" s="17"/>
    </row>
    <row r="90" spans="1:16" s="16" customFormat="1" ht="409.6" customHeight="1" x14ac:dyDescent="0.25">
      <c r="A90" s="38" t="s">
        <v>66</v>
      </c>
      <c r="B90" s="4" t="s">
        <v>30</v>
      </c>
      <c r="C90" s="81">
        <v>25468459.02</v>
      </c>
      <c r="D90" s="81">
        <v>21295086.68</v>
      </c>
      <c r="E90" s="81">
        <v>12617619.02</v>
      </c>
      <c r="F90" s="82">
        <f t="shared" si="25"/>
        <v>248198</v>
      </c>
      <c r="G90" s="81">
        <v>555</v>
      </c>
      <c r="H90" s="81">
        <v>247643</v>
      </c>
      <c r="I90" s="82">
        <f t="shared" si="26"/>
        <v>-842873</v>
      </c>
      <c r="J90" s="81">
        <v>-401759</v>
      </c>
      <c r="K90" s="81">
        <v>-441114</v>
      </c>
      <c r="L90" s="82">
        <f t="shared" si="13"/>
        <v>-594675</v>
      </c>
      <c r="M90" s="82">
        <f>D90+L90</f>
        <v>20700411.68</v>
      </c>
      <c r="N90" s="96" t="s">
        <v>251</v>
      </c>
      <c r="O90" s="17"/>
    </row>
    <row r="91" spans="1:16" s="16" customFormat="1" ht="30" x14ac:dyDescent="0.25">
      <c r="A91" s="38" t="s">
        <v>67</v>
      </c>
      <c r="B91" s="4" t="s">
        <v>31</v>
      </c>
      <c r="C91" s="81"/>
      <c r="D91" s="77"/>
      <c r="E91" s="77"/>
      <c r="F91" s="78">
        <f t="shared" si="25"/>
        <v>0</v>
      </c>
      <c r="G91" s="77"/>
      <c r="H91" s="77"/>
      <c r="I91" s="78">
        <f t="shared" si="26"/>
        <v>0</v>
      </c>
      <c r="J91" s="77"/>
      <c r="K91" s="77"/>
      <c r="L91" s="78">
        <f t="shared" si="13"/>
        <v>0</v>
      </c>
      <c r="M91" s="78">
        <f t="shared" si="9"/>
        <v>0</v>
      </c>
      <c r="N91" s="77"/>
    </row>
    <row r="92" spans="1:16" s="16" customFormat="1" ht="30" x14ac:dyDescent="0.25">
      <c r="A92" s="38" t="s">
        <v>68</v>
      </c>
      <c r="B92" s="4" t="s">
        <v>24</v>
      </c>
      <c r="C92" s="82">
        <f>C93+C94+C95+C96+C97</f>
        <v>14586605.780000001</v>
      </c>
      <c r="D92" s="82">
        <f t="shared" ref="D92:K92" si="30">D93+D94+D95+D96+D97</f>
        <v>30457458.170000002</v>
      </c>
      <c r="E92" s="82">
        <f t="shared" si="30"/>
        <v>22284429.239999998</v>
      </c>
      <c r="F92" s="82">
        <f t="shared" si="25"/>
        <v>472836</v>
      </c>
      <c r="G92" s="82">
        <f t="shared" si="30"/>
        <v>0</v>
      </c>
      <c r="H92" s="82">
        <f t="shared" si="30"/>
        <v>472836</v>
      </c>
      <c r="I92" s="82">
        <f t="shared" si="26"/>
        <v>-528555</v>
      </c>
      <c r="J92" s="82">
        <f t="shared" si="30"/>
        <v>-525000</v>
      </c>
      <c r="K92" s="82">
        <f t="shared" si="30"/>
        <v>-3555</v>
      </c>
      <c r="L92" s="82">
        <f t="shared" si="13"/>
        <v>-55719</v>
      </c>
      <c r="M92" s="82">
        <f t="shared" ref="M92:M112" si="31">D92+L92</f>
        <v>30401739.170000002</v>
      </c>
      <c r="N92" s="77"/>
    </row>
    <row r="93" spans="1:16" s="16" customFormat="1" ht="281.25" customHeight="1" x14ac:dyDescent="0.25">
      <c r="A93" s="38" t="s">
        <v>69</v>
      </c>
      <c r="B93" s="4" t="s">
        <v>71</v>
      </c>
      <c r="C93" s="81">
        <v>14214994.560000001</v>
      </c>
      <c r="D93" s="81">
        <v>30140257.170000002</v>
      </c>
      <c r="E93" s="81">
        <v>22038853.899999999</v>
      </c>
      <c r="F93" s="82">
        <f t="shared" si="25"/>
        <v>432786</v>
      </c>
      <c r="G93" s="81"/>
      <c r="H93" s="81">
        <v>432786</v>
      </c>
      <c r="I93" s="82">
        <f t="shared" si="26"/>
        <v>-525000</v>
      </c>
      <c r="J93" s="81">
        <v>-525000</v>
      </c>
      <c r="K93" s="81"/>
      <c r="L93" s="82">
        <f t="shared" si="13"/>
        <v>-92214</v>
      </c>
      <c r="M93" s="82">
        <f t="shared" si="31"/>
        <v>30048043.170000002</v>
      </c>
      <c r="N93" s="118" t="s">
        <v>249</v>
      </c>
    </row>
    <row r="94" spans="1:16" s="16" customFormat="1" ht="30" x14ac:dyDescent="0.25">
      <c r="A94" s="38" t="s">
        <v>106</v>
      </c>
      <c r="B94" s="4" t="s">
        <v>32</v>
      </c>
      <c r="C94" s="81">
        <v>10616.37</v>
      </c>
      <c r="D94" s="81">
        <v>724</v>
      </c>
      <c r="E94" s="81">
        <v>723.27</v>
      </c>
      <c r="F94" s="78">
        <f t="shared" si="25"/>
        <v>0</v>
      </c>
      <c r="G94" s="77"/>
      <c r="H94" s="77"/>
      <c r="I94" s="82">
        <f t="shared" si="26"/>
        <v>0</v>
      </c>
      <c r="J94" s="81"/>
      <c r="K94" s="81"/>
      <c r="L94" s="82">
        <f t="shared" si="13"/>
        <v>0</v>
      </c>
      <c r="M94" s="82">
        <f t="shared" si="31"/>
        <v>724</v>
      </c>
      <c r="N94" s="95"/>
    </row>
    <row r="95" spans="1:16" s="16" customFormat="1" ht="60" x14ac:dyDescent="0.25">
      <c r="A95" s="69" t="s">
        <v>72</v>
      </c>
      <c r="B95" s="70" t="s">
        <v>33</v>
      </c>
      <c r="C95" s="85">
        <v>238562.8</v>
      </c>
      <c r="D95" s="85">
        <v>202703</v>
      </c>
      <c r="E95" s="85">
        <v>160626</v>
      </c>
      <c r="F95" s="107">
        <f t="shared" si="25"/>
        <v>0</v>
      </c>
      <c r="G95" s="109"/>
      <c r="H95" s="109"/>
      <c r="I95" s="119">
        <f t="shared" si="26"/>
        <v>0</v>
      </c>
      <c r="J95" s="85"/>
      <c r="K95" s="85"/>
      <c r="L95" s="119">
        <f t="shared" si="13"/>
        <v>0</v>
      </c>
      <c r="M95" s="119">
        <f t="shared" si="31"/>
        <v>202703</v>
      </c>
      <c r="N95" s="95"/>
    </row>
    <row r="96" spans="1:16" s="16" customFormat="1" ht="18.75" x14ac:dyDescent="0.25">
      <c r="A96" s="38" t="s">
        <v>73</v>
      </c>
      <c r="B96" s="4" t="s">
        <v>34</v>
      </c>
      <c r="C96" s="77"/>
      <c r="D96" s="77"/>
      <c r="E96" s="77"/>
      <c r="F96" s="78">
        <f t="shared" si="25"/>
        <v>0</v>
      </c>
      <c r="G96" s="77"/>
      <c r="H96" s="77">
        <v>0</v>
      </c>
      <c r="I96" s="82">
        <f t="shared" si="26"/>
        <v>0</v>
      </c>
      <c r="J96" s="81"/>
      <c r="K96" s="81"/>
      <c r="L96" s="82">
        <f t="shared" si="13"/>
        <v>0</v>
      </c>
      <c r="M96" s="82">
        <f t="shared" si="31"/>
        <v>0</v>
      </c>
      <c r="N96" s="77"/>
    </row>
    <row r="97" spans="1:15" s="16" customFormat="1" ht="93.75" x14ac:dyDescent="0.25">
      <c r="A97" s="38" t="s">
        <v>74</v>
      </c>
      <c r="B97" s="4" t="s">
        <v>35</v>
      </c>
      <c r="C97" s="81">
        <v>122432.05</v>
      </c>
      <c r="D97" s="81">
        <v>113774</v>
      </c>
      <c r="E97" s="81">
        <v>84226.07</v>
      </c>
      <c r="F97" s="82">
        <f t="shared" si="25"/>
        <v>40050</v>
      </c>
      <c r="G97" s="81"/>
      <c r="H97" s="81">
        <v>40050</v>
      </c>
      <c r="I97" s="82">
        <f t="shared" si="26"/>
        <v>-3555</v>
      </c>
      <c r="J97" s="81"/>
      <c r="K97" s="81">
        <v>-3555</v>
      </c>
      <c r="L97" s="82">
        <f t="shared" si="13"/>
        <v>36495</v>
      </c>
      <c r="M97" s="82">
        <f t="shared" si="31"/>
        <v>150269</v>
      </c>
      <c r="N97" s="114" t="s">
        <v>247</v>
      </c>
    </row>
    <row r="98" spans="1:15" s="16" customFormat="1" ht="28.5" hidden="1" customHeight="1" x14ac:dyDescent="0.25">
      <c r="A98" s="71" t="s">
        <v>25</v>
      </c>
      <c r="B98" s="72" t="s">
        <v>26</v>
      </c>
      <c r="C98" s="76">
        <f>C7-C78-C86</f>
        <v>8708141.8299999982</v>
      </c>
      <c r="D98" s="76">
        <f>D7-D78-D86</f>
        <v>10981503.100000001</v>
      </c>
      <c r="E98" s="76">
        <f>E7-E78-E86</f>
        <v>23659748.50999999</v>
      </c>
      <c r="F98" s="76">
        <f t="shared" si="25"/>
        <v>-1419925</v>
      </c>
      <c r="G98" s="76">
        <f>G7-G78-G86</f>
        <v>-581294</v>
      </c>
      <c r="H98" s="76">
        <f>H7-H78-H86</f>
        <v>-838631</v>
      </c>
      <c r="I98" s="117">
        <f t="shared" si="26"/>
        <v>1864969</v>
      </c>
      <c r="J98" s="117">
        <f>J7-J78-J86</f>
        <v>927824</v>
      </c>
      <c r="K98" s="117">
        <f>K7-K78-K86</f>
        <v>937145</v>
      </c>
      <c r="L98" s="117">
        <f t="shared" si="13"/>
        <v>445044</v>
      </c>
      <c r="M98" s="117">
        <f t="shared" si="31"/>
        <v>11426547.100000001</v>
      </c>
      <c r="N98" s="77"/>
    </row>
    <row r="99" spans="1:15" s="19" customFormat="1" ht="18.75" customHeight="1" x14ac:dyDescent="0.25">
      <c r="A99" s="40" t="s">
        <v>15</v>
      </c>
      <c r="B99" s="41" t="s">
        <v>81</v>
      </c>
      <c r="C99" s="84">
        <f>C100+C101+C102+C103+C104</f>
        <v>1780350</v>
      </c>
      <c r="D99" s="84">
        <f t="shared" ref="D99:K99" si="32">D100+D101+D102+D103+D104</f>
        <v>4896515</v>
      </c>
      <c r="E99" s="84">
        <f t="shared" si="32"/>
        <v>471548</v>
      </c>
      <c r="F99" s="84">
        <f t="shared" si="25"/>
        <v>495044</v>
      </c>
      <c r="G99" s="84">
        <f t="shared" si="32"/>
        <v>346530</v>
      </c>
      <c r="H99" s="84">
        <f t="shared" si="32"/>
        <v>148514</v>
      </c>
      <c r="I99" s="84">
        <f t="shared" si="26"/>
        <v>-50000</v>
      </c>
      <c r="J99" s="84">
        <f t="shared" si="32"/>
        <v>0</v>
      </c>
      <c r="K99" s="84">
        <f t="shared" si="32"/>
        <v>-50000</v>
      </c>
      <c r="L99" s="84">
        <f t="shared" si="13"/>
        <v>445044</v>
      </c>
      <c r="M99" s="84">
        <f t="shared" si="31"/>
        <v>5341559</v>
      </c>
      <c r="N99" s="123"/>
    </row>
    <row r="100" spans="1:15" s="16" customFormat="1" ht="45" x14ac:dyDescent="0.25">
      <c r="A100" s="38" t="s">
        <v>75</v>
      </c>
      <c r="B100" s="4" t="s">
        <v>36</v>
      </c>
      <c r="C100" s="86">
        <v>1780350</v>
      </c>
      <c r="D100" s="86">
        <v>4826515</v>
      </c>
      <c r="E100" s="86">
        <v>0</v>
      </c>
      <c r="F100" s="112">
        <f t="shared" si="25"/>
        <v>0</v>
      </c>
      <c r="G100" s="86"/>
      <c r="H100" s="86"/>
      <c r="I100" s="112">
        <f t="shared" si="26"/>
        <v>-50000</v>
      </c>
      <c r="J100" s="86"/>
      <c r="K100" s="86">
        <v>-50000</v>
      </c>
      <c r="L100" s="112">
        <f t="shared" si="13"/>
        <v>-50000</v>
      </c>
      <c r="M100" s="112">
        <f t="shared" si="31"/>
        <v>4776515</v>
      </c>
      <c r="N100" s="120" t="s">
        <v>246</v>
      </c>
    </row>
    <row r="101" spans="1:15" s="16" customFormat="1" ht="93.75" x14ac:dyDescent="0.25">
      <c r="A101" s="38" t="s">
        <v>76</v>
      </c>
      <c r="B101" s="4" t="s">
        <v>37</v>
      </c>
      <c r="C101" s="75"/>
      <c r="D101" s="75"/>
      <c r="E101" s="87">
        <v>471548</v>
      </c>
      <c r="F101" s="113">
        <f t="shared" si="25"/>
        <v>495044</v>
      </c>
      <c r="G101" s="87">
        <v>346530</v>
      </c>
      <c r="H101" s="87">
        <v>148514</v>
      </c>
      <c r="I101" s="113">
        <f t="shared" si="26"/>
        <v>0</v>
      </c>
      <c r="J101" s="87"/>
      <c r="K101" s="87"/>
      <c r="L101" s="113">
        <f t="shared" si="13"/>
        <v>495044</v>
      </c>
      <c r="M101" s="113">
        <f t="shared" si="31"/>
        <v>495044</v>
      </c>
      <c r="N101" s="114" t="s">
        <v>242</v>
      </c>
    </row>
    <row r="102" spans="1:15" s="16" customFormat="1" ht="18.75" x14ac:dyDescent="0.25">
      <c r="A102" s="38" t="s">
        <v>77</v>
      </c>
      <c r="B102" s="4" t="s">
        <v>38</v>
      </c>
      <c r="C102" s="75"/>
      <c r="D102" s="75"/>
      <c r="E102" s="75"/>
      <c r="F102" s="100">
        <f t="shared" si="25"/>
        <v>0</v>
      </c>
      <c r="G102" s="75"/>
      <c r="H102" s="75"/>
      <c r="I102" s="100">
        <f t="shared" si="26"/>
        <v>0</v>
      </c>
      <c r="J102" s="75"/>
      <c r="K102" s="75"/>
      <c r="L102" s="100">
        <f t="shared" ref="L102:L113" si="33">F102+I102</f>
        <v>0</v>
      </c>
      <c r="M102" s="100">
        <f t="shared" si="31"/>
        <v>0</v>
      </c>
      <c r="N102" s="79"/>
    </row>
    <row r="103" spans="1:15" s="16" customFormat="1" ht="60" x14ac:dyDescent="0.25">
      <c r="A103" s="38" t="s">
        <v>79</v>
      </c>
      <c r="B103" s="4" t="s">
        <v>78</v>
      </c>
      <c r="C103" s="75"/>
      <c r="D103" s="75"/>
      <c r="E103" s="75"/>
      <c r="F103" s="100">
        <f t="shared" si="25"/>
        <v>0</v>
      </c>
      <c r="G103" s="75"/>
      <c r="H103" s="75"/>
      <c r="I103" s="100">
        <f t="shared" si="26"/>
        <v>0</v>
      </c>
      <c r="J103" s="75"/>
      <c r="K103" s="75"/>
      <c r="L103" s="100">
        <f t="shared" si="33"/>
        <v>0</v>
      </c>
      <c r="M103" s="100">
        <f t="shared" si="31"/>
        <v>0</v>
      </c>
      <c r="N103" s="79"/>
      <c r="O103" s="17"/>
    </row>
    <row r="104" spans="1:15" s="16" customFormat="1" ht="18.75" x14ac:dyDescent="0.25">
      <c r="A104" s="38" t="s">
        <v>80</v>
      </c>
      <c r="B104" s="4" t="s">
        <v>39</v>
      </c>
      <c r="C104" s="75"/>
      <c r="D104" s="87">
        <v>70000</v>
      </c>
      <c r="E104" s="75"/>
      <c r="F104" s="113">
        <f t="shared" si="25"/>
        <v>0</v>
      </c>
      <c r="G104" s="87"/>
      <c r="H104" s="87"/>
      <c r="I104" s="113">
        <f t="shared" si="26"/>
        <v>0</v>
      </c>
      <c r="J104" s="87"/>
      <c r="K104" s="87"/>
      <c r="L104" s="113">
        <f t="shared" si="33"/>
        <v>0</v>
      </c>
      <c r="M104" s="113">
        <f t="shared" si="31"/>
        <v>70000</v>
      </c>
      <c r="N104" s="96"/>
    </row>
    <row r="105" spans="1:15" s="31" customFormat="1" ht="28.5" x14ac:dyDescent="0.25">
      <c r="A105" s="40" t="s">
        <v>109</v>
      </c>
      <c r="B105" s="41" t="s">
        <v>108</v>
      </c>
      <c r="C105" s="84">
        <f>C106+C112</f>
        <v>6991303.9399999995</v>
      </c>
      <c r="D105" s="84">
        <f t="shared" ref="D105:K105" si="34">D106+D112</f>
        <v>10212279.119999999</v>
      </c>
      <c r="E105" s="84">
        <f t="shared" si="34"/>
        <v>9225297.0099999998</v>
      </c>
      <c r="F105" s="84">
        <f t="shared" si="25"/>
        <v>0</v>
      </c>
      <c r="G105" s="84">
        <f t="shared" si="34"/>
        <v>0</v>
      </c>
      <c r="H105" s="84">
        <f t="shared" si="34"/>
        <v>0</v>
      </c>
      <c r="I105" s="84">
        <f t="shared" si="26"/>
        <v>0</v>
      </c>
      <c r="J105" s="84">
        <f t="shared" si="34"/>
        <v>0</v>
      </c>
      <c r="K105" s="84">
        <f t="shared" si="34"/>
        <v>0</v>
      </c>
      <c r="L105" s="84">
        <f t="shared" si="33"/>
        <v>0</v>
      </c>
      <c r="M105" s="84">
        <f t="shared" si="31"/>
        <v>10212279.119999999</v>
      </c>
      <c r="N105" s="94"/>
    </row>
    <row r="106" spans="1:15" s="18" customFormat="1" ht="18.75" x14ac:dyDescent="0.25">
      <c r="A106" s="38" t="s">
        <v>110</v>
      </c>
      <c r="B106" s="4">
        <v>500</v>
      </c>
      <c r="C106" s="82">
        <f>C107+C108+C109+C110+C111</f>
        <v>6991303.9399999995</v>
      </c>
      <c r="D106" s="82">
        <v>10202279.119999999</v>
      </c>
      <c r="E106" s="82">
        <f t="shared" ref="E106:K106" si="35">E107+E108+E109+E110+E111</f>
        <v>9215297.0099999998</v>
      </c>
      <c r="F106" s="82">
        <f t="shared" si="25"/>
        <v>0</v>
      </c>
      <c r="G106" s="82">
        <f t="shared" si="35"/>
        <v>0</v>
      </c>
      <c r="H106" s="82">
        <f t="shared" si="35"/>
        <v>0</v>
      </c>
      <c r="I106" s="82">
        <f t="shared" si="26"/>
        <v>0</v>
      </c>
      <c r="J106" s="82">
        <f t="shared" si="35"/>
        <v>0</v>
      </c>
      <c r="K106" s="82">
        <f t="shared" si="35"/>
        <v>0</v>
      </c>
      <c r="L106" s="82">
        <f t="shared" si="33"/>
        <v>0</v>
      </c>
      <c r="M106" s="82">
        <f t="shared" si="31"/>
        <v>10202279.119999999</v>
      </c>
      <c r="N106" s="79"/>
    </row>
    <row r="107" spans="1:15" s="18" customFormat="1" ht="24" customHeight="1" x14ac:dyDescent="0.25">
      <c r="A107" s="38" t="s">
        <v>113</v>
      </c>
      <c r="B107" s="4">
        <v>511</v>
      </c>
      <c r="C107" s="81">
        <v>2188000</v>
      </c>
      <c r="D107" s="81">
        <v>275000</v>
      </c>
      <c r="E107" s="81">
        <v>252084</v>
      </c>
      <c r="F107" s="82">
        <f t="shared" si="25"/>
        <v>0</v>
      </c>
      <c r="G107" s="81"/>
      <c r="H107" s="81"/>
      <c r="I107" s="82">
        <f t="shared" si="26"/>
        <v>0</v>
      </c>
      <c r="J107" s="81"/>
      <c r="K107" s="81"/>
      <c r="L107" s="82">
        <f t="shared" si="33"/>
        <v>0</v>
      </c>
      <c r="M107" s="82">
        <f t="shared" si="31"/>
        <v>275000</v>
      </c>
      <c r="N107" s="79"/>
    </row>
    <row r="108" spans="1:15" s="18" customFormat="1" ht="18.75" x14ac:dyDescent="0.25">
      <c r="A108" s="38" t="s">
        <v>129</v>
      </c>
      <c r="B108" s="4" t="s">
        <v>128</v>
      </c>
      <c r="C108" s="81">
        <v>1417727</v>
      </c>
      <c r="D108" s="81">
        <v>0</v>
      </c>
      <c r="E108" s="77">
        <v>0</v>
      </c>
      <c r="F108" s="82">
        <f t="shared" si="25"/>
        <v>0</v>
      </c>
      <c r="G108" s="81"/>
      <c r="H108" s="81"/>
      <c r="I108" s="82">
        <f t="shared" si="26"/>
        <v>0</v>
      </c>
      <c r="J108" s="81"/>
      <c r="K108" s="81"/>
      <c r="L108" s="82">
        <f t="shared" si="33"/>
        <v>0</v>
      </c>
      <c r="M108" s="82">
        <f t="shared" si="31"/>
        <v>0</v>
      </c>
      <c r="N108" s="96"/>
    </row>
    <row r="109" spans="1:15" s="18" customFormat="1" ht="18.75" x14ac:dyDescent="0.25">
      <c r="A109" s="38" t="s">
        <v>111</v>
      </c>
      <c r="B109" s="4">
        <v>520</v>
      </c>
      <c r="C109" s="77"/>
      <c r="D109" s="81"/>
      <c r="E109" s="77"/>
      <c r="F109" s="82">
        <f t="shared" si="25"/>
        <v>0</v>
      </c>
      <c r="G109" s="81"/>
      <c r="H109" s="81"/>
      <c r="I109" s="82">
        <f t="shared" si="26"/>
        <v>0</v>
      </c>
      <c r="J109" s="81"/>
      <c r="K109" s="81"/>
      <c r="L109" s="82">
        <f t="shared" si="33"/>
        <v>0</v>
      </c>
      <c r="M109" s="82">
        <f t="shared" si="31"/>
        <v>0</v>
      </c>
      <c r="N109" s="79"/>
    </row>
    <row r="110" spans="1:15" s="18" customFormat="1" ht="18.75" x14ac:dyDescent="0.25">
      <c r="A110" s="38" t="s">
        <v>112</v>
      </c>
      <c r="B110" s="4">
        <v>530</v>
      </c>
      <c r="C110" s="81">
        <v>339000</v>
      </c>
      <c r="D110" s="81">
        <v>266658</v>
      </c>
      <c r="E110" s="81">
        <v>266658</v>
      </c>
      <c r="F110" s="82">
        <f t="shared" si="25"/>
        <v>0</v>
      </c>
      <c r="G110" s="81"/>
      <c r="H110" s="81"/>
      <c r="I110" s="82">
        <f t="shared" si="26"/>
        <v>0</v>
      </c>
      <c r="J110" s="81"/>
      <c r="K110" s="81"/>
      <c r="L110" s="82">
        <f t="shared" si="33"/>
        <v>0</v>
      </c>
      <c r="M110" s="82">
        <f t="shared" si="31"/>
        <v>266658</v>
      </c>
      <c r="N110" s="96"/>
    </row>
    <row r="111" spans="1:15" s="18" customFormat="1" ht="18.75" x14ac:dyDescent="0.25">
      <c r="A111" s="38" t="s">
        <v>50</v>
      </c>
      <c r="B111" s="4">
        <v>540</v>
      </c>
      <c r="C111" s="81">
        <v>3046576.94</v>
      </c>
      <c r="D111" s="81">
        <v>9660621.1199999992</v>
      </c>
      <c r="E111" s="81">
        <v>8696555.0099999998</v>
      </c>
      <c r="F111" s="82">
        <f t="shared" si="25"/>
        <v>0</v>
      </c>
      <c r="G111" s="81"/>
      <c r="H111" s="81"/>
      <c r="I111" s="82">
        <f t="shared" si="26"/>
        <v>0</v>
      </c>
      <c r="J111" s="81"/>
      <c r="K111" s="81"/>
      <c r="L111" s="82">
        <f t="shared" si="33"/>
        <v>0</v>
      </c>
      <c r="M111" s="82">
        <f t="shared" si="31"/>
        <v>9660621.1199999992</v>
      </c>
      <c r="N111" s="96"/>
    </row>
    <row r="112" spans="1:15" s="19" customFormat="1" ht="18.75" x14ac:dyDescent="0.25">
      <c r="A112" s="38" t="s">
        <v>166</v>
      </c>
      <c r="B112" s="4" t="s">
        <v>167</v>
      </c>
      <c r="C112" s="77"/>
      <c r="D112" s="81">
        <v>10000</v>
      </c>
      <c r="E112" s="81">
        <v>10000</v>
      </c>
      <c r="F112" s="82">
        <f t="shared" si="25"/>
        <v>0</v>
      </c>
      <c r="G112" s="81"/>
      <c r="H112" s="81"/>
      <c r="I112" s="82">
        <f t="shared" si="26"/>
        <v>0</v>
      </c>
      <c r="J112" s="81"/>
      <c r="K112" s="81"/>
      <c r="L112" s="82">
        <f t="shared" si="33"/>
        <v>0</v>
      </c>
      <c r="M112" s="82">
        <f t="shared" si="31"/>
        <v>10000</v>
      </c>
      <c r="N112" s="96"/>
    </row>
    <row r="113" spans="1:14" s="19" customFormat="1" ht="18.75" x14ac:dyDescent="0.25">
      <c r="A113" s="40" t="s">
        <v>20</v>
      </c>
      <c r="B113" s="41">
        <v>5</v>
      </c>
      <c r="C113" s="84">
        <f>C77</f>
        <v>140415808.71000001</v>
      </c>
      <c r="D113" s="84">
        <f t="shared" ref="D113:K113" si="36">D77</f>
        <v>165613532.02000001</v>
      </c>
      <c r="E113" s="84">
        <f t="shared" si="36"/>
        <v>120742383.91000001</v>
      </c>
      <c r="F113" s="84">
        <f>G113+H113</f>
        <v>1914969</v>
      </c>
      <c r="G113" s="84">
        <f>G77</f>
        <v>927824</v>
      </c>
      <c r="H113" s="84">
        <f t="shared" si="36"/>
        <v>987145</v>
      </c>
      <c r="I113" s="84">
        <f t="shared" si="26"/>
        <v>-1914969</v>
      </c>
      <c r="J113" s="84">
        <f t="shared" si="36"/>
        <v>-927824</v>
      </c>
      <c r="K113" s="84">
        <f t="shared" si="36"/>
        <v>-987145</v>
      </c>
      <c r="L113" s="84">
        <f t="shared" si="33"/>
        <v>0</v>
      </c>
      <c r="M113" s="84">
        <f>D113+L113</f>
        <v>165613532.02000001</v>
      </c>
      <c r="N113" s="94"/>
    </row>
    <row r="114" spans="1:14" s="19" customFormat="1" ht="18.75" x14ac:dyDescent="0.25">
      <c r="A114" s="40" t="s">
        <v>4</v>
      </c>
      <c r="B114" s="41"/>
      <c r="C114" s="84">
        <f>C7-C113</f>
        <v>-63512.110000014305</v>
      </c>
      <c r="D114" s="84">
        <f>D7-D113</f>
        <v>-4127291.0200000107</v>
      </c>
      <c r="E114" s="84">
        <f>E7-E113</f>
        <v>13962903.499999985</v>
      </c>
      <c r="F114" s="84">
        <f t="shared" si="25"/>
        <v>-1914969</v>
      </c>
      <c r="G114" s="84">
        <f>G7-G113</f>
        <v>-927824</v>
      </c>
      <c r="H114" s="84">
        <f>H7-H113</f>
        <v>-987145</v>
      </c>
      <c r="I114" s="84">
        <f>J114+K114</f>
        <v>1914969</v>
      </c>
      <c r="J114" s="84">
        <f>J7-J113</f>
        <v>927824</v>
      </c>
      <c r="K114" s="84">
        <f>K7-K113</f>
        <v>987145</v>
      </c>
      <c r="L114" s="84">
        <f>F114+I114</f>
        <v>0</v>
      </c>
      <c r="M114" s="84">
        <f t="shared" ref="M114:M126" si="37">D114+L114</f>
        <v>-4127291.0200000107</v>
      </c>
      <c r="N114" s="94"/>
    </row>
    <row r="115" spans="1:14" s="19" customFormat="1" ht="18.75" x14ac:dyDescent="0.25">
      <c r="A115" s="40" t="s">
        <v>16</v>
      </c>
      <c r="B115" s="41" t="s">
        <v>83</v>
      </c>
      <c r="C115" s="84">
        <f>C116+C119+C122+C123+C124+C125</f>
        <v>63512.11</v>
      </c>
      <c r="D115" s="84">
        <f>D116+D119+D122+D123+D124+D125</f>
        <v>4127291.02</v>
      </c>
      <c r="E115" s="84">
        <f>E116+E119+E122+E123+E124+E125</f>
        <v>17473080.879999999</v>
      </c>
      <c r="F115" s="84">
        <f>F116+F119+F122+F123+F124+F125</f>
        <v>0</v>
      </c>
      <c r="G115" s="84">
        <f t="shared" ref="G115:K115" si="38">G116+G119+G122+G123+G124+G125</f>
        <v>0</v>
      </c>
      <c r="H115" s="84">
        <f t="shared" si="38"/>
        <v>0</v>
      </c>
      <c r="I115" s="84">
        <f t="shared" si="38"/>
        <v>0</v>
      </c>
      <c r="J115" s="84">
        <f t="shared" si="38"/>
        <v>0</v>
      </c>
      <c r="K115" s="84">
        <f t="shared" si="38"/>
        <v>0</v>
      </c>
      <c r="L115" s="84">
        <f>F115+I115</f>
        <v>0</v>
      </c>
      <c r="M115" s="84">
        <f>D115+L115</f>
        <v>4127291.02</v>
      </c>
      <c r="N115" s="94"/>
    </row>
    <row r="116" spans="1:14" s="16" customFormat="1" ht="30" x14ac:dyDescent="0.25">
      <c r="A116" s="38" t="s">
        <v>84</v>
      </c>
      <c r="B116" s="4"/>
      <c r="C116" s="78">
        <f t="shared" ref="C116:K116" si="39">C117+C118</f>
        <v>0</v>
      </c>
      <c r="D116" s="78">
        <f t="shared" si="39"/>
        <v>0</v>
      </c>
      <c r="E116" s="78">
        <f t="shared" si="39"/>
        <v>0</v>
      </c>
      <c r="F116" s="82">
        <f t="shared" si="39"/>
        <v>0</v>
      </c>
      <c r="G116" s="121">
        <f t="shared" si="39"/>
        <v>0</v>
      </c>
      <c r="H116" s="121">
        <f t="shared" si="39"/>
        <v>0</v>
      </c>
      <c r="I116" s="82">
        <f t="shared" si="39"/>
        <v>0</v>
      </c>
      <c r="J116" s="121">
        <f t="shared" si="39"/>
        <v>0</v>
      </c>
      <c r="K116" s="121">
        <f t="shared" si="39"/>
        <v>0</v>
      </c>
      <c r="L116" s="117">
        <f t="shared" ref="L116:L129" si="40">F116+I116</f>
        <v>0</v>
      </c>
      <c r="M116" s="82">
        <f t="shared" si="37"/>
        <v>0</v>
      </c>
      <c r="N116" s="79"/>
    </row>
    <row r="117" spans="1:14" s="16" customFormat="1" ht="18.75" x14ac:dyDescent="0.25">
      <c r="A117" s="38" t="s">
        <v>21</v>
      </c>
      <c r="B117" s="4"/>
      <c r="C117" s="77"/>
      <c r="D117" s="77">
        <v>0</v>
      </c>
      <c r="E117" s="77"/>
      <c r="F117" s="76">
        <f>G117+H117</f>
        <v>0</v>
      </c>
      <c r="G117" s="92"/>
      <c r="H117" s="92"/>
      <c r="I117" s="76">
        <f>J117+K117</f>
        <v>0</v>
      </c>
      <c r="J117" s="92"/>
      <c r="K117" s="92"/>
      <c r="L117" s="76">
        <f t="shared" si="40"/>
        <v>0</v>
      </c>
      <c r="M117" s="78">
        <f t="shared" si="37"/>
        <v>0</v>
      </c>
      <c r="N117" s="77"/>
    </row>
    <row r="118" spans="1:14" s="16" customFormat="1" ht="18.75" x14ac:dyDescent="0.25">
      <c r="A118" s="38" t="s">
        <v>17</v>
      </c>
      <c r="B118" s="4"/>
      <c r="C118" s="77"/>
      <c r="D118" s="77">
        <v>0</v>
      </c>
      <c r="E118" s="77"/>
      <c r="F118" s="78">
        <f>G118+H118</f>
        <v>0</v>
      </c>
      <c r="G118" s="93"/>
      <c r="H118" s="93"/>
      <c r="I118" s="76">
        <f>J118+K118</f>
        <v>0</v>
      </c>
      <c r="J118" s="93"/>
      <c r="K118" s="93"/>
      <c r="L118" s="76">
        <f t="shared" si="40"/>
        <v>0</v>
      </c>
      <c r="M118" s="78">
        <f t="shared" si="37"/>
        <v>0</v>
      </c>
      <c r="N118" s="77"/>
    </row>
    <row r="119" spans="1:14" s="16" customFormat="1" ht="18.75" x14ac:dyDescent="0.25">
      <c r="A119" s="38" t="s">
        <v>85</v>
      </c>
      <c r="B119" s="4"/>
      <c r="C119" s="78">
        <f t="shared" ref="C119:J119" si="41">C120+C121</f>
        <v>0</v>
      </c>
      <c r="D119" s="78">
        <f>D120+D121</f>
        <v>0</v>
      </c>
      <c r="E119" s="78">
        <f>E120+E121</f>
        <v>0</v>
      </c>
      <c r="F119" s="78">
        <f t="shared" si="41"/>
        <v>0</v>
      </c>
      <c r="G119" s="91">
        <f t="shared" si="41"/>
        <v>0</v>
      </c>
      <c r="H119" s="91">
        <f t="shared" si="41"/>
        <v>0</v>
      </c>
      <c r="I119" s="78">
        <f t="shared" si="41"/>
        <v>0</v>
      </c>
      <c r="J119" s="91">
        <f t="shared" si="41"/>
        <v>0</v>
      </c>
      <c r="K119" s="91">
        <f>K120+K121</f>
        <v>0</v>
      </c>
      <c r="L119" s="78">
        <f t="shared" si="40"/>
        <v>0</v>
      </c>
      <c r="M119" s="78">
        <f t="shared" si="37"/>
        <v>0</v>
      </c>
      <c r="N119" s="77"/>
    </row>
    <row r="120" spans="1:14" s="16" customFormat="1" ht="18.75" x14ac:dyDescent="0.25">
      <c r="A120" s="38" t="s">
        <v>18</v>
      </c>
      <c r="B120" s="4"/>
      <c r="C120" s="77"/>
      <c r="D120" s="77"/>
      <c r="E120" s="77"/>
      <c r="F120" s="76">
        <f t="shared" ref="F120:F124" si="42">G120+H120</f>
        <v>0</v>
      </c>
      <c r="G120" s="93"/>
      <c r="H120" s="93"/>
      <c r="I120" s="78">
        <f t="shared" ref="I120:I124" si="43">J120+K120</f>
        <v>0</v>
      </c>
      <c r="J120" s="93"/>
      <c r="K120" s="93"/>
      <c r="L120" s="76">
        <f t="shared" si="40"/>
        <v>0</v>
      </c>
      <c r="M120" s="78">
        <f t="shared" si="37"/>
        <v>0</v>
      </c>
      <c r="N120" s="77"/>
    </row>
    <row r="121" spans="1:14" s="16" customFormat="1" ht="18.75" x14ac:dyDescent="0.25">
      <c r="A121" s="38" t="s">
        <v>19</v>
      </c>
      <c r="B121" s="4"/>
      <c r="C121" s="77"/>
      <c r="D121" s="77"/>
      <c r="E121" s="77"/>
      <c r="F121" s="76">
        <f t="shared" si="42"/>
        <v>0</v>
      </c>
      <c r="G121" s="93"/>
      <c r="H121" s="93"/>
      <c r="I121" s="76">
        <f t="shared" si="43"/>
        <v>0</v>
      </c>
      <c r="J121" s="93"/>
      <c r="K121" s="93"/>
      <c r="L121" s="76">
        <f t="shared" si="40"/>
        <v>0</v>
      </c>
      <c r="M121" s="78">
        <f t="shared" si="37"/>
        <v>0</v>
      </c>
      <c r="N121" s="77"/>
    </row>
    <row r="122" spans="1:14" s="16" customFormat="1" ht="18.75" x14ac:dyDescent="0.25">
      <c r="A122" s="38" t="s">
        <v>86</v>
      </c>
      <c r="B122" s="4"/>
      <c r="C122" s="77"/>
      <c r="D122" s="77"/>
      <c r="E122" s="77"/>
      <c r="F122" s="76">
        <f t="shared" si="42"/>
        <v>0</v>
      </c>
      <c r="G122" s="93"/>
      <c r="H122" s="93"/>
      <c r="I122" s="76">
        <f t="shared" si="43"/>
        <v>0</v>
      </c>
      <c r="J122" s="93"/>
      <c r="K122" s="93"/>
      <c r="L122" s="76">
        <f t="shared" si="40"/>
        <v>0</v>
      </c>
      <c r="M122" s="78">
        <f t="shared" si="37"/>
        <v>0</v>
      </c>
      <c r="N122" s="77"/>
    </row>
    <row r="123" spans="1:14" s="16" customFormat="1" ht="18.75" x14ac:dyDescent="0.25">
      <c r="A123" s="38" t="s">
        <v>87</v>
      </c>
      <c r="B123" s="4"/>
      <c r="C123" s="77"/>
      <c r="D123" s="79">
        <v>0</v>
      </c>
      <c r="E123" s="79"/>
      <c r="F123" s="76">
        <f t="shared" si="42"/>
        <v>0</v>
      </c>
      <c r="G123" s="93"/>
      <c r="H123" s="93"/>
      <c r="I123" s="76">
        <f t="shared" si="43"/>
        <v>0</v>
      </c>
      <c r="J123" s="93"/>
      <c r="K123" s="93"/>
      <c r="L123" s="76">
        <f t="shared" si="40"/>
        <v>0</v>
      </c>
      <c r="M123" s="78">
        <f t="shared" si="37"/>
        <v>0</v>
      </c>
      <c r="N123" s="77"/>
    </row>
    <row r="124" spans="1:14" s="16" customFormat="1" ht="30" x14ac:dyDescent="0.25">
      <c r="A124" s="38" t="s">
        <v>88</v>
      </c>
      <c r="B124" s="4"/>
      <c r="C124" s="77"/>
      <c r="D124" s="79"/>
      <c r="E124" s="79"/>
      <c r="F124" s="76">
        <f t="shared" si="42"/>
        <v>0</v>
      </c>
      <c r="G124" s="92"/>
      <c r="H124" s="92"/>
      <c r="I124" s="76">
        <f t="shared" si="43"/>
        <v>0</v>
      </c>
      <c r="J124" s="92"/>
      <c r="K124" s="92"/>
      <c r="L124" s="76">
        <f t="shared" si="40"/>
        <v>0</v>
      </c>
      <c r="M124" s="76">
        <f t="shared" si="37"/>
        <v>0</v>
      </c>
      <c r="N124" s="77"/>
    </row>
    <row r="125" spans="1:14" s="16" customFormat="1" ht="18.75" x14ac:dyDescent="0.25">
      <c r="A125" s="38" t="s">
        <v>89</v>
      </c>
      <c r="B125" s="4"/>
      <c r="C125" s="81">
        <v>63512.11</v>
      </c>
      <c r="D125" s="87">
        <v>4127291.02</v>
      </c>
      <c r="E125" s="87">
        <v>17473080.879999999</v>
      </c>
      <c r="F125" s="76">
        <f>G125+H125</f>
        <v>0</v>
      </c>
      <c r="G125" s="92"/>
      <c r="H125" s="92"/>
      <c r="I125" s="76">
        <f>J125+K125</f>
        <v>0</v>
      </c>
      <c r="J125" s="92">
        <v>0</v>
      </c>
      <c r="K125" s="92">
        <v>0</v>
      </c>
      <c r="L125" s="76">
        <f>F125+I125</f>
        <v>0</v>
      </c>
      <c r="M125" s="116">
        <f>D125+L125</f>
        <v>4127291.02</v>
      </c>
      <c r="N125" s="77"/>
    </row>
    <row r="126" spans="1:14" s="19" customFormat="1" ht="18.75" x14ac:dyDescent="0.25">
      <c r="A126" s="71" t="s">
        <v>82</v>
      </c>
      <c r="B126" s="72"/>
      <c r="C126" s="79"/>
      <c r="D126" s="89"/>
      <c r="E126" s="89"/>
      <c r="F126" s="79"/>
      <c r="G126" s="79"/>
      <c r="H126" s="79"/>
      <c r="I126" s="79"/>
      <c r="J126" s="79"/>
      <c r="K126" s="79"/>
      <c r="L126" s="76">
        <f t="shared" si="40"/>
        <v>0</v>
      </c>
      <c r="M126" s="117">
        <f t="shared" si="37"/>
        <v>0</v>
      </c>
      <c r="N126" s="79"/>
    </row>
    <row r="127" spans="1:14" s="16" customFormat="1" ht="18.75" x14ac:dyDescent="0.25">
      <c r="A127" s="38" t="s">
        <v>27</v>
      </c>
      <c r="B127" s="73"/>
      <c r="C127" s="82">
        <f>C128+C129</f>
        <v>4127291.02</v>
      </c>
      <c r="D127" s="82">
        <f>D128+D129</f>
        <v>-4127291.02</v>
      </c>
      <c r="E127" s="82">
        <v>17473080.879999999</v>
      </c>
      <c r="F127" s="78"/>
      <c r="G127" s="91">
        <f>G128+G129</f>
        <v>0</v>
      </c>
      <c r="H127" s="91">
        <f>H128+H129</f>
        <v>0</v>
      </c>
      <c r="I127" s="78">
        <f>J127+K127</f>
        <v>0</v>
      </c>
      <c r="J127" s="91">
        <f>J128+J129</f>
        <v>0</v>
      </c>
      <c r="K127" s="91"/>
      <c r="L127" s="76">
        <f t="shared" si="40"/>
        <v>0</v>
      </c>
      <c r="M127" s="82">
        <f>D127+L127</f>
        <v>-4127291.02</v>
      </c>
      <c r="N127" s="77"/>
    </row>
    <row r="128" spans="1:14" s="16" customFormat="1" ht="33.75" customHeight="1" x14ac:dyDescent="0.25">
      <c r="A128" s="38" t="s">
        <v>51</v>
      </c>
      <c r="B128" s="4"/>
      <c r="C128" s="81">
        <v>62754.77</v>
      </c>
      <c r="D128" s="81">
        <v>-62754.77</v>
      </c>
      <c r="E128" s="81">
        <v>4034316.47</v>
      </c>
      <c r="F128" s="78">
        <f>G128+H128</f>
        <v>0</v>
      </c>
      <c r="G128" s="93"/>
      <c r="H128" s="93"/>
      <c r="I128" s="78">
        <f>J128+K128</f>
        <v>0</v>
      </c>
      <c r="J128" s="93"/>
      <c r="K128" s="93"/>
      <c r="L128" s="76">
        <f t="shared" si="40"/>
        <v>0</v>
      </c>
      <c r="M128" s="82">
        <f>D128+L128</f>
        <v>-62754.77</v>
      </c>
      <c r="N128" s="77"/>
    </row>
    <row r="129" spans="1:14" s="16" customFormat="1" ht="18.75" x14ac:dyDescent="0.25">
      <c r="A129" s="38" t="s">
        <v>28</v>
      </c>
      <c r="B129" s="4"/>
      <c r="C129" s="81">
        <v>4064536.25</v>
      </c>
      <c r="D129" s="81">
        <v>-4064536.25</v>
      </c>
      <c r="E129" s="81">
        <v>13438764.41</v>
      </c>
      <c r="F129" s="78">
        <f>G129+H129</f>
        <v>0</v>
      </c>
      <c r="G129" s="93"/>
      <c r="H129" s="93"/>
      <c r="I129" s="78">
        <f>J129+K129</f>
        <v>0</v>
      </c>
      <c r="J129" s="93"/>
      <c r="K129" s="93"/>
      <c r="L129" s="76">
        <f t="shared" si="40"/>
        <v>0</v>
      </c>
      <c r="M129" s="82">
        <f>D129+L129</f>
        <v>-4064536.25</v>
      </c>
      <c r="N129" s="77"/>
    </row>
    <row r="130" spans="1:14" s="16" customFormat="1" ht="18.75" x14ac:dyDescent="0.25">
      <c r="A130" s="38" t="s">
        <v>164</v>
      </c>
      <c r="B130" s="4"/>
      <c r="C130" s="81">
        <v>25489046.59</v>
      </c>
      <c r="D130" s="81">
        <v>22665665.09</v>
      </c>
      <c r="E130" s="81">
        <v>21985168.09</v>
      </c>
      <c r="F130" s="77"/>
      <c r="G130" s="93"/>
      <c r="H130" s="93"/>
      <c r="I130" s="77"/>
      <c r="J130" s="93"/>
      <c r="K130" s="93"/>
      <c r="L130" s="77"/>
      <c r="M130" s="81">
        <v>22665665.09</v>
      </c>
      <c r="N130" s="97"/>
    </row>
    <row r="131" spans="1:14" s="16" customFormat="1" ht="85.5" customHeight="1" x14ac:dyDescent="0.25">
      <c r="A131" s="38" t="s">
        <v>107</v>
      </c>
      <c r="B131" s="4" t="s">
        <v>158</v>
      </c>
      <c r="C131" s="82">
        <f>C114/(C7-C32-C130)*100</f>
        <v>-0.34690257399119884</v>
      </c>
      <c r="D131" s="82">
        <f>D114/(D7-D32-D130)*100</f>
        <v>-11.483013031242757</v>
      </c>
      <c r="E131" s="82">
        <f>E114/(E7-E32-E130)*100</f>
        <v>43.596256695682932</v>
      </c>
      <c r="F131" s="77"/>
      <c r="G131" s="93"/>
      <c r="H131" s="93"/>
      <c r="I131" s="77"/>
      <c r="J131" s="93"/>
      <c r="K131" s="93"/>
      <c r="L131" s="77"/>
      <c r="M131" s="82">
        <f>M114/(M7-M32-M130)*100</f>
        <v>-11.483013031242757</v>
      </c>
      <c r="N131" s="77"/>
    </row>
    <row r="132" spans="1:14" s="16" customFormat="1" ht="42.75" hidden="1" x14ac:dyDescent="0.25">
      <c r="A132" s="62" t="s">
        <v>29</v>
      </c>
      <c r="B132" s="61"/>
      <c r="C132" s="63"/>
      <c r="D132" s="64">
        <f>D115</f>
        <v>4127291.02</v>
      </c>
      <c r="E132" s="64">
        <f>E115</f>
        <v>17473080.879999999</v>
      </c>
      <c r="F132" s="65"/>
      <c r="G132" s="65"/>
      <c r="H132" s="65"/>
      <c r="I132" s="65"/>
      <c r="J132" s="64">
        <f>J115</f>
        <v>0</v>
      </c>
      <c r="K132" s="64">
        <f>K115</f>
        <v>0</v>
      </c>
      <c r="L132" s="64">
        <f>L115</f>
        <v>0</v>
      </c>
      <c r="M132" s="64">
        <f>M115</f>
        <v>4127291.02</v>
      </c>
      <c r="N132" s="66"/>
    </row>
    <row r="133" spans="1:14" s="16" customFormat="1" hidden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1"/>
      <c r="B134" s="5"/>
      <c r="C134" s="6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s="16" customFormat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2"/>
      <c r="B137" s="7"/>
      <c r="C137" s="8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2"/>
    </row>
    <row r="139" spans="1:14" x14ac:dyDescent="0.25">
      <c r="A139" s="3"/>
      <c r="B139" s="9"/>
      <c r="C139" s="10"/>
      <c r="D139" s="10"/>
      <c r="E139" s="10"/>
      <c r="F139" s="10"/>
      <c r="G139" s="35"/>
      <c r="H139" s="35"/>
      <c r="I139" s="10"/>
      <c r="J139" s="35"/>
      <c r="K139" s="35"/>
      <c r="L139" s="21"/>
      <c r="M139" s="10"/>
      <c r="N139" s="22"/>
    </row>
    <row r="140" spans="1:14" x14ac:dyDescent="0.25">
      <c r="A140" s="3"/>
      <c r="B140" s="9"/>
      <c r="C140" s="10"/>
      <c r="D140" s="10"/>
      <c r="E140" s="10"/>
      <c r="F140" s="10"/>
      <c r="G140" s="35"/>
      <c r="H140" s="35"/>
      <c r="I140" s="10"/>
      <c r="J140" s="35"/>
      <c r="K140" s="35"/>
      <c r="L140" s="21"/>
      <c r="M140" s="10"/>
      <c r="N140" s="22"/>
    </row>
    <row r="141" spans="1:14" x14ac:dyDescent="0.25">
      <c r="A141" s="23"/>
      <c r="B141" s="24"/>
      <c r="C141" s="25"/>
      <c r="D141" s="25"/>
      <c r="E141" s="25"/>
      <c r="F141" s="25"/>
      <c r="G141" s="36"/>
      <c r="H141" s="36"/>
      <c r="I141" s="25"/>
      <c r="J141" s="36"/>
      <c r="K141" s="36"/>
      <c r="L141" s="21"/>
      <c r="M141" s="25"/>
    </row>
    <row r="142" spans="1:14" x14ac:dyDescent="0.25">
      <c r="M142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53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2017-12-01T07:02:08Z</cp:lastPrinted>
  <dcterms:created xsi:type="dcterms:W3CDTF">2010-10-01T10:15:42Z</dcterms:created>
  <dcterms:modified xsi:type="dcterms:W3CDTF">2017-12-01T10:10:30Z</dcterms:modified>
</cp:coreProperties>
</file>