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Доходы!$4:$6</definedName>
  </definedNames>
  <calcPr calcId="145621"/>
</workbook>
</file>

<file path=xl/calcChain.xml><?xml version="1.0" encoding="utf-8"?>
<calcChain xmlns="http://schemas.openxmlformats.org/spreadsheetml/2006/main">
  <c r="I76" i="2" l="1"/>
  <c r="I77" i="2"/>
  <c r="I10" i="2"/>
  <c r="I11" i="2"/>
  <c r="I12" i="2"/>
  <c r="I18" i="2"/>
  <c r="I20" i="2"/>
  <c r="I22" i="2"/>
  <c r="I24" i="2"/>
  <c r="I28" i="2"/>
  <c r="I29" i="2"/>
  <c r="I30" i="2"/>
  <c r="I31" i="2"/>
  <c r="I32" i="2"/>
  <c r="I34" i="2"/>
  <c r="I35" i="2"/>
  <c r="I36" i="2"/>
  <c r="I37" i="2"/>
  <c r="I38" i="2"/>
  <c r="I41" i="2"/>
  <c r="I42" i="2"/>
  <c r="I43" i="2"/>
  <c r="I44" i="2"/>
  <c r="I45" i="2"/>
  <c r="I46" i="2"/>
  <c r="I47" i="2"/>
  <c r="I50" i="2"/>
  <c r="I51" i="2"/>
  <c r="I54" i="2"/>
  <c r="I55" i="2"/>
  <c r="I58" i="2"/>
  <c r="I59" i="2"/>
  <c r="I68" i="2"/>
  <c r="I70" i="2"/>
  <c r="I71" i="2"/>
  <c r="I72" i="2"/>
  <c r="I73" i="2"/>
  <c r="I78" i="2"/>
  <c r="I79" i="2"/>
  <c r="I82" i="2"/>
  <c r="I83" i="2"/>
  <c r="I84" i="2"/>
  <c r="I85" i="2"/>
  <c r="I86" i="2"/>
  <c r="I87" i="2"/>
  <c r="I88" i="2"/>
  <c r="I89" i="2"/>
  <c r="I92" i="2"/>
  <c r="I95" i="2"/>
  <c r="I96" i="2"/>
  <c r="I103" i="2"/>
  <c r="I104" i="2"/>
  <c r="I105" i="2"/>
  <c r="I106" i="2"/>
  <c r="I107" i="2"/>
  <c r="I108" i="2"/>
  <c r="I110" i="2"/>
  <c r="I111" i="2"/>
  <c r="I114" i="2"/>
  <c r="I115" i="2"/>
  <c r="I118" i="2"/>
  <c r="I119" i="2"/>
  <c r="I131" i="2"/>
  <c r="I132" i="2"/>
  <c r="I133" i="2"/>
  <c r="I134" i="2"/>
  <c r="I141" i="2"/>
  <c r="I142" i="2"/>
  <c r="I143" i="2"/>
  <c r="I144" i="2"/>
  <c r="I146" i="2"/>
  <c r="I147" i="2"/>
  <c r="I148" i="2"/>
  <c r="I149" i="2"/>
  <c r="I150" i="2"/>
  <c r="I151" i="2"/>
  <c r="I152" i="2"/>
  <c r="I153" i="2"/>
  <c r="I156" i="2"/>
  <c r="I157" i="2"/>
  <c r="I158" i="2"/>
  <c r="I159" i="2"/>
  <c r="G10" i="2"/>
  <c r="G11" i="2"/>
  <c r="G12" i="2"/>
  <c r="G18" i="2"/>
  <c r="G20" i="2"/>
  <c r="G22" i="2"/>
  <c r="G24" i="2"/>
  <c r="G28" i="2"/>
  <c r="G29" i="2"/>
  <c r="G30" i="2"/>
  <c r="G31" i="2"/>
  <c r="G32" i="2"/>
  <c r="G34" i="2"/>
  <c r="G35" i="2"/>
  <c r="G36" i="2"/>
  <c r="G37" i="2"/>
  <c r="G38" i="2"/>
  <c r="G41" i="2"/>
  <c r="G42" i="2"/>
  <c r="G43" i="2"/>
  <c r="G44" i="2"/>
  <c r="G45" i="2"/>
  <c r="G46" i="2"/>
  <c r="G47" i="2"/>
  <c r="G50" i="2"/>
  <c r="G51" i="2"/>
  <c r="G54" i="2"/>
  <c r="G55" i="2"/>
  <c r="G58" i="2"/>
  <c r="G59" i="2"/>
  <c r="G66" i="2"/>
  <c r="G67" i="2"/>
  <c r="G68" i="2"/>
  <c r="G70" i="2"/>
  <c r="G71" i="2"/>
  <c r="G72" i="2"/>
  <c r="G73" i="2"/>
  <c r="G74" i="2"/>
  <c r="G75" i="2"/>
  <c r="G78" i="2"/>
  <c r="G79" i="2"/>
  <c r="G84" i="2"/>
  <c r="G85" i="2"/>
  <c r="G86" i="2"/>
  <c r="G87" i="2"/>
  <c r="G88" i="2"/>
  <c r="G89" i="2"/>
  <c r="G92" i="2"/>
  <c r="G95" i="2"/>
  <c r="G96" i="2"/>
  <c r="G103" i="2"/>
  <c r="G104" i="2"/>
  <c r="G105" i="2"/>
  <c r="G106" i="2"/>
  <c r="G107" i="2"/>
  <c r="G108" i="2"/>
  <c r="G110" i="2"/>
  <c r="G111" i="2"/>
  <c r="G114" i="2"/>
  <c r="G115" i="2"/>
  <c r="G118" i="2"/>
  <c r="G119" i="2"/>
  <c r="G131" i="2"/>
  <c r="G132" i="2"/>
  <c r="G133" i="2"/>
  <c r="G134" i="2"/>
  <c r="G135" i="2"/>
  <c r="G136" i="2"/>
  <c r="G141" i="2"/>
  <c r="G142" i="2"/>
  <c r="G143" i="2"/>
  <c r="G144" i="2"/>
  <c r="G146" i="2"/>
  <c r="G147" i="2"/>
  <c r="G148" i="2"/>
  <c r="G149" i="2"/>
  <c r="G150" i="2"/>
  <c r="G151" i="2"/>
  <c r="G152" i="2"/>
  <c r="G153" i="2"/>
  <c r="G156" i="2"/>
  <c r="G157" i="2"/>
  <c r="G158" i="2"/>
  <c r="G159" i="2"/>
  <c r="D145" i="2" l="1"/>
  <c r="D69" i="2" l="1"/>
  <c r="E62" i="2"/>
  <c r="F57" i="2" l="1"/>
  <c r="E57" i="2"/>
  <c r="F53" i="2"/>
  <c r="F9" i="2"/>
  <c r="G57" i="2" l="1"/>
  <c r="G53" i="2"/>
  <c r="E130" i="2"/>
  <c r="F145" i="2"/>
  <c r="E145" i="2"/>
  <c r="G145" i="2" l="1"/>
  <c r="I145" i="2"/>
  <c r="E109" i="2"/>
  <c r="F69" i="2"/>
  <c r="E69" i="2"/>
  <c r="I69" i="2" l="1"/>
  <c r="G69" i="2"/>
  <c r="E9" i="2"/>
  <c r="G9" i="2" s="1"/>
  <c r="D130" i="2" l="1"/>
  <c r="D109" i="2"/>
  <c r="D102" i="2"/>
  <c r="D62" i="2"/>
  <c r="D57" i="2"/>
  <c r="D53" i="2"/>
  <c r="D40" i="2"/>
  <c r="D39" i="2" s="1"/>
  <c r="D33" i="2"/>
  <c r="D25" i="2"/>
  <c r="D16" i="2"/>
  <c r="D15" i="2" s="1"/>
  <c r="D9" i="2"/>
  <c r="D8" i="2" l="1"/>
  <c r="I9" i="2"/>
  <c r="D49" i="2"/>
  <c r="D48" i="2" s="1"/>
  <c r="I53" i="2"/>
  <c r="D56" i="2"/>
  <c r="I57" i="2"/>
  <c r="D101" i="2"/>
  <c r="D100" i="2" s="1"/>
  <c r="F130" i="2"/>
  <c r="F102" i="2"/>
  <c r="I130" i="2" l="1"/>
  <c r="G130" i="2"/>
  <c r="I102" i="2"/>
  <c r="D7" i="2"/>
  <c r="D160" i="2" s="1"/>
  <c r="F109" i="2"/>
  <c r="F62" i="2"/>
  <c r="G62" i="2" s="1"/>
  <c r="F40" i="2"/>
  <c r="I109" i="2" l="1"/>
  <c r="G109" i="2"/>
  <c r="I40" i="2"/>
  <c r="F101" i="2"/>
  <c r="I101" i="2" l="1"/>
  <c r="F100" i="2"/>
  <c r="F25" i="2"/>
  <c r="E25" i="2"/>
  <c r="I25" i="2" l="1"/>
  <c r="G25" i="2"/>
  <c r="I100" i="2"/>
  <c r="E102" i="2"/>
  <c r="E101" i="2" l="1"/>
  <c r="G101" i="2" s="1"/>
  <c r="G102" i="2"/>
  <c r="F56" i="2"/>
  <c r="E100" i="2"/>
  <c r="G100" i="2" s="1"/>
  <c r="F39" i="2"/>
  <c r="I56" i="2" l="1"/>
  <c r="I39" i="2"/>
  <c r="H16" i="2"/>
  <c r="H15" i="2" s="1"/>
  <c r="E16" i="2"/>
  <c r="F16" i="2"/>
  <c r="E8" i="2"/>
  <c r="C25" i="2"/>
  <c r="C145" i="2"/>
  <c r="C131" i="2"/>
  <c r="C130" i="2" s="1"/>
  <c r="C109" i="2"/>
  <c r="C102" i="2"/>
  <c r="C69" i="2"/>
  <c r="C62" i="2"/>
  <c r="C56" i="2"/>
  <c r="C53" i="2"/>
  <c r="C49" i="2" s="1"/>
  <c r="C48" i="2" s="1"/>
  <c r="H55" i="2"/>
  <c r="C40" i="2"/>
  <c r="C39" i="2" s="1"/>
  <c r="C16" i="2"/>
  <c r="C15" i="2" s="1"/>
  <c r="C9" i="2"/>
  <c r="C8" i="2" s="1"/>
  <c r="I16" i="2" l="1"/>
  <c r="G16" i="2"/>
  <c r="F15" i="2"/>
  <c r="F8" i="2"/>
  <c r="C101" i="2"/>
  <c r="C100" i="2" s="1"/>
  <c r="C7" i="2"/>
  <c r="E15" i="2"/>
  <c r="H10" i="2"/>
  <c r="H11" i="2"/>
  <c r="H12" i="2"/>
  <c r="H13" i="2"/>
  <c r="H29" i="2"/>
  <c r="H30" i="2"/>
  <c r="H34" i="2"/>
  <c r="H35" i="2"/>
  <c r="H36" i="2"/>
  <c r="H37" i="2"/>
  <c r="H38" i="2"/>
  <c r="H41" i="2"/>
  <c r="H42" i="2"/>
  <c r="H43" i="2"/>
  <c r="H44" i="2"/>
  <c r="H45" i="2"/>
  <c r="H46" i="2"/>
  <c r="H47" i="2"/>
  <c r="H50" i="2"/>
  <c r="H51" i="2"/>
  <c r="H54" i="2"/>
  <c r="H57" i="2"/>
  <c r="H62" i="2"/>
  <c r="H66" i="2"/>
  <c r="H67" i="2"/>
  <c r="H68" i="2"/>
  <c r="H69" i="2"/>
  <c r="H100" i="2"/>
  <c r="H102" i="2"/>
  <c r="H103" i="2"/>
  <c r="H104" i="2"/>
  <c r="H105" i="2"/>
  <c r="H106" i="2"/>
  <c r="H107" i="2"/>
  <c r="H108" i="2"/>
  <c r="H130" i="2"/>
  <c r="H131" i="2"/>
  <c r="H132" i="2"/>
  <c r="H133" i="2"/>
  <c r="H134" i="2"/>
  <c r="H145" i="2"/>
  <c r="H146" i="2"/>
  <c r="H147" i="2"/>
  <c r="H152" i="2"/>
  <c r="H153" i="2"/>
  <c r="H156" i="2"/>
  <c r="H157" i="2"/>
  <c r="H158" i="2"/>
  <c r="G15" i="2" l="1"/>
  <c r="I15" i="2"/>
  <c r="G8" i="2"/>
  <c r="I8" i="2"/>
  <c r="H101" i="2"/>
  <c r="C160" i="2"/>
  <c r="H56" i="2"/>
  <c r="F33" i="2"/>
  <c r="I33" i="2" l="1"/>
  <c r="H33" i="2"/>
  <c r="F49" i="2"/>
  <c r="H53" i="2"/>
  <c r="H39" i="2"/>
  <c r="H40" i="2"/>
  <c r="H9" i="2"/>
  <c r="E33" i="2"/>
  <c r="E40" i="2"/>
  <c r="E49" i="2"/>
  <c r="E48" i="2" s="1"/>
  <c r="E56" i="2"/>
  <c r="G56" i="2" s="1"/>
  <c r="E39" i="2" l="1"/>
  <c r="G39" i="2" s="1"/>
  <c r="G40" i="2"/>
  <c r="G49" i="2"/>
  <c r="I49" i="2"/>
  <c r="E7" i="2"/>
  <c r="E160" i="2" s="1"/>
  <c r="G33" i="2"/>
  <c r="H25" i="2"/>
  <c r="H8" i="2"/>
  <c r="F48" i="2"/>
  <c r="H49" i="2"/>
  <c r="F7" i="2" l="1"/>
  <c r="G48" i="2"/>
  <c r="I48" i="2"/>
  <c r="H48" i="2"/>
  <c r="I7" i="2" l="1"/>
  <c r="G7" i="2"/>
  <c r="F160" i="2"/>
  <c r="H7" i="2"/>
  <c r="G160" i="2" l="1"/>
  <c r="I160" i="2"/>
  <c r="H160" i="2"/>
</calcChain>
</file>

<file path=xl/sharedStrings.xml><?xml version="1.0" encoding="utf-8"?>
<sst xmlns="http://schemas.openxmlformats.org/spreadsheetml/2006/main" count="322" uniqueCount="313">
  <si>
    <t>1</t>
  </si>
  <si>
    <t>2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</si>
  <si>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</si>
  <si>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</si>
  <si>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</si>
  <si>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</si>
  <si>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</si>
  <si>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</si>
  <si>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</si>
  <si>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</si>
  <si>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</si>
  <si>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</si>
  <si>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</si>
  <si>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</si>
  <si>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</si>
  <si>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</si>
  <si>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</si>
  <si>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</si>
  <si>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</si>
  <si>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</si>
  <si>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</si>
  <si>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</si>
  <si>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</si>
  <si>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</si>
  <si>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</si>
  <si>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</si>
  <si>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</si>
  <si>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</si>
  <si>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</si>
  <si>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</si>
  <si>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</si>
  <si>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</si>
  <si>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</si>
  <si>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</si>
  <si>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</si>
  <si>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</si>
  <si>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</si>
  <si>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</si>
  <si>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</si>
  <si>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</si>
  <si>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</si>
  <si>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</si>
  <si>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</si>
  <si>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</si>
  <si>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</si>
  <si>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</si>
  <si>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</si>
  <si>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</si>
  <si>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</si>
  <si>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</si>
  <si>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</si>
  <si>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</si>
  <si>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</si>
  <si>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</si>
  <si>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</si>
  <si>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</si>
  <si>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</si>
  <si>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</si>
  <si>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</si>
  <si>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</si>
  <si>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</si>
  <si>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</si>
  <si>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</si>
  <si>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</si>
  <si>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</si>
  <si>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</si>
  <si>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</si>
  <si>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</si>
  <si>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</si>
  <si>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</si>
  <si>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</si>
  <si>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</si>
  <si>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</si>
  <si>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</si>
  <si>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</si>
  <si>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</si>
  <si>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</si>
  <si>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</si>
  <si>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</si>
  <si>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</si>
  <si>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</si>
  <si>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</si>
  <si>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</si>
  <si>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</si>
  <si>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</si>
  <si>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</si>
  <si>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</si>
  <si>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</si>
  <si>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</si>
  <si>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</si>
  <si>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</si>
  <si>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</si>
  <si>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</si>
  <si>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</si>
  <si>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</si>
  <si>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</si>
  <si>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</si>
  <si>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</si>
  <si>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</si>
  <si>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</si>
  <si>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</si>
  <si>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</si>
  <si>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</si>
  <si>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</si>
  <si>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</si>
  <si>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</si>
  <si>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</si>
  <si>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</si>
  <si>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</si>
  <si>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</si>
  <si>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</si>
  <si>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</si>
  <si>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</si>
  <si>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</si>
  <si>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</si>
  <si>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</si>
  <si>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</si>
  <si>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</si>
  <si>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</si>
  <si>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</si>
  <si>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</si>
  <si>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</si>
  <si>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</si>
  <si>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</si>
  <si>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</si>
  <si>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</si>
  <si>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</si>
  <si>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</si>
  <si>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</si>
  <si>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</si>
  <si>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</si>
  <si>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</si>
  <si>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</si>
  <si>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</si>
  <si>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</si>
  <si>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</si>
  <si>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</si>
  <si>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</si>
  <si>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</si>
  <si>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</si>
  <si>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</si>
  <si>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</si>
  <si>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</si>
  <si>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</si>
  <si>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</si>
  <si>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</si>
  <si>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</si>
  <si>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</si>
  <si>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</si>
  <si>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</si>
  <si>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</si>
  <si>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</si>
  <si>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</si>
  <si>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</si>
  <si>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</si>
  <si>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</si>
  <si>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</si>
  <si>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</si>
  <si>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</si>
  <si>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</si>
  <si>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</si>
  <si>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</si>
  <si>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</si>
  <si>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</si>
  <si>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</si>
  <si>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</si>
  <si>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</si>
  <si>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</si>
  <si>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</si>
  <si>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</si>
  <si>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</si>
  <si>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</si>
  <si>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</si>
  <si>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</si>
  <si>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</si>
  <si>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</si>
  <si>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</si>
  <si>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</si>
  <si>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</si>
  <si>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</si>
  <si>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</si>
  <si>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</si>
  <si>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</si>
  <si>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</si>
  <si>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</si>
  <si>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</si>
  <si>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</si>
  <si>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</si>
  <si>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</si>
  <si>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</si>
  <si>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</si>
  <si>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</si>
  <si>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</si>
  <si>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</si>
  <si>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</si>
  <si>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</si>
  <si>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</si>
  <si>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</si>
  <si>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</si>
  <si>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</si>
  <si>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</si>
  <si>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</si>
  <si>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</si>
  <si>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</si>
  <si>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</si>
  <si>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</si>
  <si>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</si>
  <si>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</si>
  <si>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</si>
  <si>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</si>
  <si>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</si>
  <si>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</si>
  <si>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</si>
  <si>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</si>
  <si>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</si>
  <si>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</si>
  <si>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</si>
  <si>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</si>
  <si>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</si>
  <si>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</si>
  <si>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</si>
  <si>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</si>
  <si>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</si>
  <si>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</si>
  <si>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</si>
  <si>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000 1160108001 0000 140</t>
  </si>
  <si>
    <t>000 1160108301 0000 140</t>
  </si>
  <si>
    <t>000 116114001 0000 140</t>
  </si>
  <si>
    <t>000 116114301 0000 140</t>
  </si>
  <si>
    <t>000 116117001 0000 140</t>
  </si>
  <si>
    <t>000 116117301 0000 140</t>
  </si>
  <si>
    <t>000 116119001 0000 140</t>
  </si>
  <si>
    <t>000 116119301 0000 140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</si>
  <si>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</si>
  <si>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</si>
  <si>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</si>
  <si>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</si>
  <si>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</si>
  <si>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</si>
  <si>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</si>
  <si>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</si>
  <si>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</si>
  <si>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</si>
  <si>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</si>
  <si>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</si>
  <si>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</si>
  <si>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</si>
  <si>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</si>
  <si>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</si>
  <si>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</si>
  <si>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</si>
  <si>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</si>
  <si>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</si>
  <si>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</si>
  <si>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Процент исполнения к прогнозным параметрам доходов</t>
  </si>
  <si>
    <t xml:space="preserve"> 000 1050202002 0000 110</t>
  </si>
  <si>
    <t xml:space="preserve">  Единый налог на вмененный доход для отдельных видов деятельности(за налоговые периоды, истекшие до 1 января 2011 года)</t>
  </si>
  <si>
    <t>6</t>
  </si>
  <si>
    <t>Кассовое исполнение за 1 квартал 2023 года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</si>
  <si>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</si>
  <si>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</si>
  <si>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</si>
  <si>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</si>
  <si>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000 1161100001 0000 140</t>
  </si>
  <si>
    <t>Платежи, уплаченные в целях возмещения ущерба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</si>
  <si>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</si>
  <si>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</si>
  <si>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</si>
  <si>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Субсидии бюджетам на софинансирование капитальных вложений в объекты муниципальной собственности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</si>
  <si>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</si>
  <si>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</si>
  <si>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000 20245179 00 0000 150</t>
  </si>
  <si>
    <t>000 20245179 05 0000 150</t>
  </si>
  <si>
    <t>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</si>
  <si>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Федерации,а так же доходов от долевого участия в организации,полученных в виде дивидентов</t>
  </si>
  <si>
    <t>Уточненные назначения на 2024 год</t>
  </si>
  <si>
    <t>Кассовое исполнение за 1 квартал 2024 года</t>
  </si>
  <si>
    <t>Темп роста 2024 года к соответствующему периоду 2023 года</t>
  </si>
  <si>
    <t xml:space="preserve"> 000 1010213001 0000 110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</si>
  <si>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</si>
  <si>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000 2080000 00 0000 000</t>
  </si>
  <si>
    <t>000 20805000 05 0000 150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</si>
  <si>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</si>
  <si>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</si>
  <si>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</si>
  <si>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</si>
  <si>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000 1140205005 0000 410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</si>
  <si>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</si>
  <si>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000 1140205305 0000 410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</si>
  <si>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</si>
  <si>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Административные штрафы,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</si>
  <si>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</si>
  <si>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</si>
  <si>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</si>
  <si>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 за админисративные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</si>
  <si>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</si>
  <si>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</si>
  <si>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</si>
  <si>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</si>
  <si>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управления,налагаемые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</si>
  <si>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административные правонарушения , посягающие на общественный порядок и общественную безопасность 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</si>
  <si>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</si>
  <si>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</si>
  <si>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</si>
  <si>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</si>
  <si>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</si>
  <si>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</si>
  <si>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</si>
  <si>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</si>
  <si>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Административные штрафы,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</si>
  <si>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</si>
  <si>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административные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</si>
  <si>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Доходы бюджета Жирятинского муниципального  района Брянской области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</si>
</sst>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\.mm\.yyyy"/>
    <numFmt numFmtId="165" formatCode="0.0%"/>
    <numFmt numFmtId="166" formatCode="0.0"/>
  </numFmts>
  <fonts count="21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3" fillId="4" borderId="51" xfId="39" applyNumberFormat="1" applyFont="1" applyFill="1" applyBorder="1" applyProtection="1">
      <protection locked="0"/>
    </xf>
    <xf numFmtId="0" fontId="13" fillId="4" borderId="51" xfId="16" applyNumberFormat="1" applyFont="1" applyFill="1" applyBorder="1" applyAlignment="1" applyProtection="1">
      <protection locked="0"/>
    </xf>
    <xf numFmtId="0" fontId="15" fillId="4" borderId="51" xfId="40" applyNumberFormat="1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4" fontId="19" fillId="4" borderId="51" xfId="29" applyNumberFormat="1" applyFont="1" applyFill="1" applyBorder="1" applyProtection="1">
      <alignment horizontal="right"/>
      <protection locked="0"/>
    </xf>
    <xf numFmtId="166" fontId="14" fillId="4" borderId="51" xfId="184" applyNumberFormat="1" applyFont="1" applyFill="1" applyBorder="1" applyAlignment="1" applyProtection="1">
      <alignment horizontal="right"/>
      <protection locked="0"/>
    </xf>
    <xf numFmtId="166" fontId="6" fillId="4" borderId="51" xfId="184" applyNumberFormat="1" applyFont="1" applyFill="1" applyBorder="1" applyProtection="1">
      <protection locked="0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13" fillId="4" borderId="52" xfId="9" applyNumberFormat="1" applyFont="1" applyFill="1" applyBorder="1" applyAlignment="1" applyProtection="1">
      <alignment vertical="center" wrapText="1"/>
      <protection locked="0"/>
    </xf>
    <xf numFmtId="0" fontId="0" fillId="0" borderId="54" xfId="0" applyBorder="1" applyAlignment="1">
      <alignment vertical="center" wrapText="1"/>
    </xf>
    <xf numFmtId="0" fontId="20" fillId="0" borderId="1" xfId="5" applyNumberFormat="1" applyFont="1" applyAlignment="1" applyProtection="1">
      <alignment horizontal="center"/>
      <protection locked="0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zoomScaleNormal="100" workbookViewId="0">
      <selection activeCell="B7" sqref="B7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19.140625" style="1" customWidth="1"/>
    <col min="5" max="5" width="21" style="1" customWidth="1"/>
    <col min="6" max="6" width="19" style="1" customWidth="1"/>
    <col min="7" max="7" width="14.28515625" style="1" customWidth="1"/>
    <col min="8" max="8" width="15" style="1" hidden="1" customWidth="1"/>
    <col min="9" max="9" width="24.7109375" style="1" customWidth="1"/>
    <col min="10" max="16384" width="9.140625" style="1"/>
  </cols>
  <sheetData>
    <row r="1" spans="1:10" ht="15" customHeight="1" x14ac:dyDescent="0.25">
      <c r="A1" s="5"/>
      <c r="B1" s="5"/>
      <c r="C1" s="5"/>
      <c r="D1" s="5"/>
      <c r="E1" s="5"/>
      <c r="F1" s="6"/>
      <c r="G1" s="6"/>
      <c r="H1" s="2"/>
      <c r="I1" s="2"/>
    </row>
    <row r="2" spans="1:10" ht="19.5" customHeight="1" x14ac:dyDescent="0.3">
      <c r="A2" s="52" t="s">
        <v>312</v>
      </c>
      <c r="B2" s="52"/>
      <c r="C2" s="52"/>
      <c r="D2" s="52"/>
      <c r="E2" s="52"/>
      <c r="F2" s="52"/>
      <c r="G2" s="52"/>
      <c r="H2" s="52"/>
      <c r="I2" s="52"/>
      <c r="J2" s="1" t="s">
        <v>224</v>
      </c>
    </row>
    <row r="3" spans="1:10" ht="24.75" customHeight="1" x14ac:dyDescent="0.25">
      <c r="A3" s="7"/>
      <c r="B3" s="3"/>
      <c r="C3" s="3"/>
      <c r="D3" s="3"/>
      <c r="E3" s="4"/>
      <c r="F3" s="6"/>
      <c r="G3" s="6"/>
      <c r="H3" s="2"/>
      <c r="I3" s="2"/>
    </row>
    <row r="4" spans="1:10" ht="11.25" customHeight="1" x14ac:dyDescent="0.25">
      <c r="A4" s="46" t="s">
        <v>118</v>
      </c>
      <c r="B4" s="44" t="s">
        <v>119</v>
      </c>
      <c r="C4" s="48" t="s">
        <v>198</v>
      </c>
      <c r="D4" s="40" t="s">
        <v>258</v>
      </c>
      <c r="E4" s="40" t="s">
        <v>275</v>
      </c>
      <c r="F4" s="40" t="s">
        <v>276</v>
      </c>
      <c r="G4" s="40" t="s">
        <v>254</v>
      </c>
      <c r="H4" s="42" t="s">
        <v>199</v>
      </c>
      <c r="I4" s="50" t="s">
        <v>277</v>
      </c>
    </row>
    <row r="5" spans="1:10" ht="73.5" customHeight="1" x14ac:dyDescent="0.25">
      <c r="A5" s="47"/>
      <c r="B5" s="45"/>
      <c r="C5" s="49"/>
      <c r="D5" s="41"/>
      <c r="E5" s="41"/>
      <c r="F5" s="41"/>
      <c r="G5" s="41"/>
      <c r="H5" s="43"/>
      <c r="I5" s="51"/>
    </row>
    <row r="6" spans="1:10" ht="11.45" customHeight="1" x14ac:dyDescent="0.25">
      <c r="A6" s="11" t="s">
        <v>0</v>
      </c>
      <c r="B6" s="11" t="s">
        <v>1</v>
      </c>
      <c r="C6" s="11"/>
      <c r="D6" s="12" t="s">
        <v>273</v>
      </c>
      <c r="E6" s="12" t="s">
        <v>2</v>
      </c>
      <c r="F6" s="12" t="s">
        <v>253</v>
      </c>
      <c r="G6" s="12" t="s">
        <v>257</v>
      </c>
      <c r="H6" s="13"/>
      <c r="I6" s="13">
        <v>7</v>
      </c>
    </row>
    <row r="7" spans="1:10" ht="27.75" customHeight="1" x14ac:dyDescent="0.25">
      <c r="A7" s="14" t="s">
        <v>4</v>
      </c>
      <c r="B7" s="15" t="s">
        <v>3</v>
      </c>
      <c r="C7" s="16" t="e">
        <f>C8+C15+C25+C33+C39+C48+C56+C62+C69</f>
        <v>#REF!</v>
      </c>
      <c r="D7" s="16">
        <f>D8+D15+D25+D33+D39+D48+D56+D69</f>
        <v>11668502.720000001</v>
      </c>
      <c r="E7" s="16">
        <f>E8+E15+E25+E33+E39+E48+E56+E62+E69</f>
        <v>85399517.460000008</v>
      </c>
      <c r="F7" s="16">
        <f>F8+F15+F25+F33+F39+F48+F56+F62+F69</f>
        <v>13403935.670000004</v>
      </c>
      <c r="G7" s="38">
        <f>F7/E7*100</f>
        <v>15.695563708867827</v>
      </c>
      <c r="H7" s="17" t="e">
        <f>F7/C7</f>
        <v>#REF!</v>
      </c>
      <c r="I7" s="39">
        <f>F7/D7*100</f>
        <v>114.87279894982107</v>
      </c>
    </row>
    <row r="8" spans="1:10" ht="26.25" customHeight="1" x14ac:dyDescent="0.25">
      <c r="A8" s="14" t="s">
        <v>6</v>
      </c>
      <c r="B8" s="15" t="s">
        <v>5</v>
      </c>
      <c r="C8" s="16">
        <f>C9</f>
        <v>7575174.8300000001</v>
      </c>
      <c r="D8" s="16">
        <f t="shared" ref="D8:F8" si="0">D9</f>
        <v>8895713.0000000019</v>
      </c>
      <c r="E8" s="16">
        <f t="shared" si="0"/>
        <v>52502315</v>
      </c>
      <c r="F8" s="16">
        <f t="shared" si="0"/>
        <v>10134636.010000002</v>
      </c>
      <c r="G8" s="38">
        <f t="shared" ref="G8:G75" si="1">F8/E8*100</f>
        <v>19.303217410508474</v>
      </c>
      <c r="H8" s="17">
        <f t="shared" ref="H8:H69" si="2">F8/C8</f>
        <v>1.3378748659191013</v>
      </c>
      <c r="I8" s="39">
        <f t="shared" ref="I8:I73" si="3">F8/D8*100</f>
        <v>113.92719178327808</v>
      </c>
    </row>
    <row r="9" spans="1:10" ht="33" customHeight="1" x14ac:dyDescent="0.25">
      <c r="A9" s="18" t="s">
        <v>8</v>
      </c>
      <c r="B9" s="19" t="s">
        <v>7</v>
      </c>
      <c r="C9" s="20">
        <f>C10+C11+C12+C13</f>
        <v>7575174.8300000001</v>
      </c>
      <c r="D9" s="20">
        <f t="shared" ref="D9:E9" si="4">D10+D11+D12+D13</f>
        <v>8895713.0000000019</v>
      </c>
      <c r="E9" s="20">
        <f t="shared" si="4"/>
        <v>52502315</v>
      </c>
      <c r="F9" s="20">
        <f>F10+F11+F12+F13+F14</f>
        <v>10134636.010000002</v>
      </c>
      <c r="G9" s="38">
        <f t="shared" si="1"/>
        <v>19.303217410508474</v>
      </c>
      <c r="H9" s="21">
        <f t="shared" si="2"/>
        <v>1.3378748659191013</v>
      </c>
      <c r="I9" s="39">
        <f t="shared" si="3"/>
        <v>113.92719178327808</v>
      </c>
    </row>
    <row r="10" spans="1:10" ht="95.25" customHeight="1" x14ac:dyDescent="0.25">
      <c r="A10" s="18" t="s">
        <v>9</v>
      </c>
      <c r="B10" s="19" t="s">
        <v>274</v>
      </c>
      <c r="C10" s="20">
        <v>7497912.4800000004</v>
      </c>
      <c r="D10" s="22">
        <v>8883352.3800000008</v>
      </c>
      <c r="E10" s="22">
        <v>51717915</v>
      </c>
      <c r="F10" s="22">
        <v>10127382.890000001</v>
      </c>
      <c r="G10" s="38">
        <f t="shared" si="1"/>
        <v>19.581962826614337</v>
      </c>
      <c r="H10" s="21">
        <f t="shared" si="2"/>
        <v>1.3506936653387023</v>
      </c>
      <c r="I10" s="39">
        <f t="shared" si="3"/>
        <v>114.00406577139519</v>
      </c>
    </row>
    <row r="11" spans="1:10" ht="125.25" customHeight="1" x14ac:dyDescent="0.25">
      <c r="A11" s="18" t="s">
        <v>11</v>
      </c>
      <c r="B11" s="19" t="s">
        <v>10</v>
      </c>
      <c r="C11" s="20">
        <v>48209.32</v>
      </c>
      <c r="D11" s="23">
        <v>-12.18</v>
      </c>
      <c r="E11" s="23">
        <v>100</v>
      </c>
      <c r="F11" s="23">
        <v>5866.56</v>
      </c>
      <c r="G11" s="38">
        <f t="shared" si="1"/>
        <v>5866.56</v>
      </c>
      <c r="H11" s="21">
        <f t="shared" si="2"/>
        <v>0.12168933309990683</v>
      </c>
      <c r="I11" s="39">
        <f t="shared" si="3"/>
        <v>-48165.517241379312</v>
      </c>
    </row>
    <row r="12" spans="1:10" ht="45.75" customHeight="1" x14ac:dyDescent="0.25">
      <c r="A12" s="18" t="s">
        <v>13</v>
      </c>
      <c r="B12" s="19" t="s">
        <v>12</v>
      </c>
      <c r="C12" s="20">
        <v>2869.39</v>
      </c>
      <c r="D12" s="23">
        <v>8099.3</v>
      </c>
      <c r="E12" s="23">
        <v>780000</v>
      </c>
      <c r="F12" s="23">
        <v>1396.08</v>
      </c>
      <c r="G12" s="38">
        <f t="shared" si="1"/>
        <v>0.17898461538461538</v>
      </c>
      <c r="H12" s="21">
        <f t="shared" si="2"/>
        <v>0.48654243584873441</v>
      </c>
      <c r="I12" s="39">
        <f t="shared" si="3"/>
        <v>17.237045176743667</v>
      </c>
    </row>
    <row r="13" spans="1:10" ht="92.25" customHeight="1" x14ac:dyDescent="0.25">
      <c r="A13" s="18" t="s">
        <v>15</v>
      </c>
      <c r="B13" s="19" t="s">
        <v>14</v>
      </c>
      <c r="C13" s="20">
        <v>26183.64</v>
      </c>
      <c r="D13" s="23">
        <v>4273.5</v>
      </c>
      <c r="E13" s="23">
        <v>4300</v>
      </c>
      <c r="F13" s="23">
        <v>0</v>
      </c>
      <c r="G13" s="38"/>
      <c r="H13" s="21">
        <f t="shared" si="2"/>
        <v>0</v>
      </c>
      <c r="I13" s="39"/>
    </row>
    <row r="14" spans="1:10" ht="92.25" customHeight="1" x14ac:dyDescent="0.25">
      <c r="A14" s="18" t="s">
        <v>278</v>
      </c>
      <c r="B14" s="19" t="s">
        <v>279</v>
      </c>
      <c r="C14" s="20"/>
      <c r="D14" s="23"/>
      <c r="E14" s="23">
        <v>0</v>
      </c>
      <c r="F14" s="23">
        <v>-9.52</v>
      </c>
      <c r="G14" s="38"/>
      <c r="H14" s="21"/>
      <c r="I14" s="39"/>
    </row>
    <row r="15" spans="1:10" ht="31.5" customHeight="1" x14ac:dyDescent="0.25">
      <c r="A15" s="14" t="s">
        <v>17</v>
      </c>
      <c r="B15" s="15" t="s">
        <v>16</v>
      </c>
      <c r="C15" s="16">
        <f>C16</f>
        <v>1625442.8399999999</v>
      </c>
      <c r="D15" s="16">
        <f t="shared" ref="D15:H15" si="5">D16</f>
        <v>2034037.8899999997</v>
      </c>
      <c r="E15" s="16">
        <f t="shared" si="5"/>
        <v>8611867</v>
      </c>
      <c r="F15" s="16">
        <f t="shared" si="5"/>
        <v>2190048.98</v>
      </c>
      <c r="G15" s="38">
        <f t="shared" si="1"/>
        <v>25.430594550519647</v>
      </c>
      <c r="H15" s="16">
        <f t="shared" si="5"/>
        <v>0</v>
      </c>
      <c r="I15" s="39">
        <f t="shared" si="3"/>
        <v>107.67001887069077</v>
      </c>
    </row>
    <row r="16" spans="1:10" ht="28.5" customHeight="1" x14ac:dyDescent="0.25">
      <c r="A16" s="18" t="s">
        <v>19</v>
      </c>
      <c r="B16" s="19" t="s">
        <v>18</v>
      </c>
      <c r="C16" s="20">
        <f>C18+C20+C22+C24</f>
        <v>1625442.8399999999</v>
      </c>
      <c r="D16" s="20">
        <f t="shared" ref="D16" si="6">D18+D20+D22+D24</f>
        <v>2034037.8899999997</v>
      </c>
      <c r="E16" s="20">
        <f t="shared" ref="E16:F16" si="7">E18+E20+E22+E24</f>
        <v>8611867</v>
      </c>
      <c r="F16" s="20">
        <f t="shared" si="7"/>
        <v>2190048.98</v>
      </c>
      <c r="G16" s="38">
        <f t="shared" si="1"/>
        <v>25.430594550519647</v>
      </c>
      <c r="H16" s="20">
        <f t="shared" ref="H16" si="8">H18+H20+H22+H24</f>
        <v>0</v>
      </c>
      <c r="I16" s="39">
        <f t="shared" si="3"/>
        <v>107.67001887069077</v>
      </c>
    </row>
    <row r="17" spans="1:9" ht="106.5" customHeight="1" x14ac:dyDescent="0.25">
      <c r="A17" s="18" t="s">
        <v>307</v>
      </c>
      <c r="B17" s="19" t="s">
        <v>308</v>
      </c>
      <c r="C17" s="20">
        <v>714045.43999999994</v>
      </c>
      <c r="D17" s="20">
        <v>1045657.56</v>
      </c>
      <c r="E17" s="20">
        <v>4491441</v>
      </c>
      <c r="F17" s="20">
        <v>1073744.21</v>
      </c>
      <c r="G17" s="38">
        <v>23.906452517132028</v>
      </c>
      <c r="H17" s="20"/>
      <c r="I17" s="39">
        <v>102.68602753658665</v>
      </c>
    </row>
    <row r="18" spans="1:9" ht="112.5" customHeight="1" x14ac:dyDescent="0.25">
      <c r="A18" s="18" t="s">
        <v>190</v>
      </c>
      <c r="B18" s="19" t="s">
        <v>194</v>
      </c>
      <c r="C18" s="20">
        <v>714045.43999999994</v>
      </c>
      <c r="D18" s="23">
        <v>1045657.56</v>
      </c>
      <c r="E18" s="23">
        <v>4491441</v>
      </c>
      <c r="F18" s="23">
        <v>1073744.21</v>
      </c>
      <c r="G18" s="38">
        <f t="shared" si="1"/>
        <v>23.906452517132028</v>
      </c>
      <c r="H18" s="21"/>
      <c r="I18" s="39">
        <f t="shared" si="3"/>
        <v>102.68602753658665</v>
      </c>
    </row>
    <row r="19" spans="1:9" ht="112.5" customHeight="1" x14ac:dyDescent="0.25">
      <c r="A19" s="18" t="s">
        <v>305</v>
      </c>
      <c r="B19" s="19" t="s">
        <v>306</v>
      </c>
      <c r="C19" s="20">
        <v>4989.04</v>
      </c>
      <c r="D19" s="23">
        <v>4291.54</v>
      </c>
      <c r="E19" s="23">
        <v>21407</v>
      </c>
      <c r="F19" s="23">
        <v>5649.21</v>
      </c>
      <c r="G19" s="38">
        <v>26.389545475778952</v>
      </c>
      <c r="H19" s="21"/>
      <c r="I19" s="39">
        <v>131.63596284783551</v>
      </c>
    </row>
    <row r="20" spans="1:9" ht="144" customHeight="1" x14ac:dyDescent="0.25">
      <c r="A20" s="18" t="s">
        <v>191</v>
      </c>
      <c r="B20" s="19" t="s">
        <v>195</v>
      </c>
      <c r="C20" s="20">
        <v>4989.04</v>
      </c>
      <c r="D20" s="23">
        <v>4291.54</v>
      </c>
      <c r="E20" s="23">
        <v>21407</v>
      </c>
      <c r="F20" s="23">
        <v>5649.21</v>
      </c>
      <c r="G20" s="38">
        <f t="shared" si="1"/>
        <v>26.389545475778952</v>
      </c>
      <c r="H20" s="21"/>
      <c r="I20" s="39">
        <f t="shared" si="3"/>
        <v>131.63596284783551</v>
      </c>
    </row>
    <row r="21" spans="1:9" ht="144" customHeight="1" x14ac:dyDescent="0.25">
      <c r="A21" s="18" t="s">
        <v>303</v>
      </c>
      <c r="B21" s="19" t="s">
        <v>304</v>
      </c>
      <c r="C21" s="20">
        <v>1046937.95</v>
      </c>
      <c r="D21" s="23">
        <v>1118084.4099999999</v>
      </c>
      <c r="E21" s="23">
        <v>4657151</v>
      </c>
      <c r="F21" s="23">
        <v>1224654.94</v>
      </c>
      <c r="G21" s="38">
        <v>26.296225739728001</v>
      </c>
      <c r="H21" s="21"/>
      <c r="I21" s="39">
        <v>109.53152812496509</v>
      </c>
    </row>
    <row r="22" spans="1:9" ht="125.25" customHeight="1" x14ac:dyDescent="0.25">
      <c r="A22" s="18" t="s">
        <v>192</v>
      </c>
      <c r="B22" s="19" t="s">
        <v>196</v>
      </c>
      <c r="C22" s="20">
        <v>1046937.95</v>
      </c>
      <c r="D22" s="23">
        <v>1118084.4099999999</v>
      </c>
      <c r="E22" s="23">
        <v>4657151</v>
      </c>
      <c r="F22" s="23">
        <v>1224654.94</v>
      </c>
      <c r="G22" s="38">
        <f t="shared" si="1"/>
        <v>26.296225739728001</v>
      </c>
      <c r="H22" s="21"/>
      <c r="I22" s="39">
        <f t="shared" si="3"/>
        <v>109.53152812496509</v>
      </c>
    </row>
    <row r="23" spans="1:9" ht="125.25" customHeight="1" x14ac:dyDescent="0.25">
      <c r="A23" s="18" t="s">
        <v>301</v>
      </c>
      <c r="B23" s="19" t="s">
        <v>302</v>
      </c>
      <c r="C23" s="20">
        <v>-140529.59</v>
      </c>
      <c r="D23" s="23">
        <v>-133995.62</v>
      </c>
      <c r="E23" s="23">
        <v>-558132</v>
      </c>
      <c r="F23" s="23">
        <v>-113999.38</v>
      </c>
      <c r="G23" s="38">
        <v>20.42516465638953</v>
      </c>
      <c r="H23" s="21"/>
      <c r="I23" s="39">
        <v>85.076945052383053</v>
      </c>
    </row>
    <row r="24" spans="1:9" ht="132.75" customHeight="1" x14ac:dyDescent="0.25">
      <c r="A24" s="18" t="s">
        <v>193</v>
      </c>
      <c r="B24" s="19" t="s">
        <v>197</v>
      </c>
      <c r="C24" s="20">
        <v>-140529.59</v>
      </c>
      <c r="D24" s="23">
        <v>-133995.62</v>
      </c>
      <c r="E24" s="23">
        <v>-558132</v>
      </c>
      <c r="F24" s="23">
        <v>-113999.38</v>
      </c>
      <c r="G24" s="38">
        <f t="shared" si="1"/>
        <v>20.42516465638953</v>
      </c>
      <c r="H24" s="21"/>
      <c r="I24" s="39">
        <f t="shared" si="3"/>
        <v>85.076945052383053</v>
      </c>
    </row>
    <row r="25" spans="1:9" ht="29.25" customHeight="1" x14ac:dyDescent="0.25">
      <c r="A25" s="14" t="s">
        <v>21</v>
      </c>
      <c r="B25" s="15" t="s">
        <v>20</v>
      </c>
      <c r="C25" s="16">
        <f>C26+C29</f>
        <v>452660.65</v>
      </c>
      <c r="D25" s="24">
        <f>D26+D29+D31</f>
        <v>-52715.619999999988</v>
      </c>
      <c r="E25" s="24">
        <f>E26+E29+E31</f>
        <v>688600</v>
      </c>
      <c r="F25" s="24">
        <f>F26+F29+F31</f>
        <v>312849.90000000002</v>
      </c>
      <c r="G25" s="38">
        <f t="shared" si="1"/>
        <v>45.432747603833867</v>
      </c>
      <c r="H25" s="17">
        <f t="shared" si="2"/>
        <v>0.69113562223709968</v>
      </c>
      <c r="I25" s="39">
        <f t="shared" si="3"/>
        <v>-593.46717348672007</v>
      </c>
    </row>
    <row r="26" spans="1:9" ht="27" customHeight="1" x14ac:dyDescent="0.25">
      <c r="A26" s="18" t="s">
        <v>23</v>
      </c>
      <c r="B26" s="19" t="s">
        <v>22</v>
      </c>
      <c r="C26" s="20">
        <v>279361.99</v>
      </c>
      <c r="D26" s="23">
        <v>-2969.1</v>
      </c>
      <c r="E26" s="23"/>
      <c r="F26" s="23"/>
      <c r="G26" s="38"/>
      <c r="H26" s="21"/>
      <c r="I26" s="39"/>
    </row>
    <row r="27" spans="1:9" ht="27" customHeight="1" x14ac:dyDescent="0.25">
      <c r="A27" s="18" t="s">
        <v>24</v>
      </c>
      <c r="B27" s="19" t="s">
        <v>22</v>
      </c>
      <c r="C27" s="20">
        <v>279361.93</v>
      </c>
      <c r="D27" s="23">
        <v>-2969.1</v>
      </c>
      <c r="E27" s="23"/>
      <c r="F27" s="23"/>
      <c r="G27" s="38"/>
      <c r="H27" s="21"/>
      <c r="I27" s="39"/>
    </row>
    <row r="28" spans="1:9" ht="0.75" customHeight="1" x14ac:dyDescent="0.25">
      <c r="A28" s="18" t="s">
        <v>255</v>
      </c>
      <c r="B28" s="19" t="s">
        <v>256</v>
      </c>
      <c r="C28" s="20"/>
      <c r="D28" s="23"/>
      <c r="E28" s="23"/>
      <c r="F28" s="23"/>
      <c r="G28" s="38" t="e">
        <f t="shared" si="1"/>
        <v>#DIV/0!</v>
      </c>
      <c r="H28" s="21"/>
      <c r="I28" s="39" t="e">
        <f t="shared" si="3"/>
        <v>#DIV/0!</v>
      </c>
    </row>
    <row r="29" spans="1:9" ht="15" customHeight="1" x14ac:dyDescent="0.25">
      <c r="A29" s="18" t="s">
        <v>26</v>
      </c>
      <c r="B29" s="19" t="s">
        <v>25</v>
      </c>
      <c r="C29" s="20">
        <v>173298.66</v>
      </c>
      <c r="D29" s="23">
        <v>58992.91</v>
      </c>
      <c r="E29" s="23">
        <v>112600</v>
      </c>
      <c r="F29" s="23">
        <v>109589.9</v>
      </c>
      <c r="G29" s="38">
        <f t="shared" si="1"/>
        <v>97.326731793960917</v>
      </c>
      <c r="H29" s="21">
        <f t="shared" si="2"/>
        <v>0.63237592258359066</v>
      </c>
      <c r="I29" s="39">
        <f t="shared" si="3"/>
        <v>185.76791685644935</v>
      </c>
    </row>
    <row r="30" spans="1:9" ht="22.5" customHeight="1" x14ac:dyDescent="0.25">
      <c r="A30" s="18" t="s">
        <v>27</v>
      </c>
      <c r="B30" s="19" t="s">
        <v>25</v>
      </c>
      <c r="C30" s="20">
        <v>173298.66</v>
      </c>
      <c r="D30" s="23">
        <v>58992.91</v>
      </c>
      <c r="E30" s="23">
        <v>112600</v>
      </c>
      <c r="F30" s="23">
        <v>109589.9</v>
      </c>
      <c r="G30" s="38">
        <f t="shared" si="1"/>
        <v>97.326731793960917</v>
      </c>
      <c r="H30" s="21">
        <f t="shared" si="2"/>
        <v>0.63237592258359066</v>
      </c>
      <c r="I30" s="39">
        <f t="shared" si="3"/>
        <v>185.76791685644935</v>
      </c>
    </row>
    <row r="31" spans="1:9" ht="37.5" customHeight="1" x14ac:dyDescent="0.25">
      <c r="A31" s="18" t="s">
        <v>249</v>
      </c>
      <c r="B31" s="19" t="s">
        <v>250</v>
      </c>
      <c r="C31" s="20"/>
      <c r="D31" s="23">
        <v>-108739.43</v>
      </c>
      <c r="E31" s="23">
        <v>576000</v>
      </c>
      <c r="F31" s="23">
        <v>203260</v>
      </c>
      <c r="G31" s="38">
        <f t="shared" si="1"/>
        <v>35.288194444444443</v>
      </c>
      <c r="H31" s="21"/>
      <c r="I31" s="39">
        <f t="shared" si="3"/>
        <v>-186.92391527158091</v>
      </c>
    </row>
    <row r="32" spans="1:9" ht="52.5" customHeight="1" x14ac:dyDescent="0.25">
      <c r="A32" s="18" t="s">
        <v>251</v>
      </c>
      <c r="B32" s="19" t="s">
        <v>252</v>
      </c>
      <c r="C32" s="20"/>
      <c r="D32" s="23">
        <v>-108739.43</v>
      </c>
      <c r="E32" s="23">
        <v>576000</v>
      </c>
      <c r="F32" s="23">
        <v>203260</v>
      </c>
      <c r="G32" s="38">
        <f t="shared" si="1"/>
        <v>35.288194444444443</v>
      </c>
      <c r="H32" s="21"/>
      <c r="I32" s="39">
        <f t="shared" si="3"/>
        <v>-186.92391527158091</v>
      </c>
    </row>
    <row r="33" spans="1:9" ht="21.75" customHeight="1" x14ac:dyDescent="0.25">
      <c r="A33" s="14" t="s">
        <v>29</v>
      </c>
      <c r="B33" s="15" t="s">
        <v>28</v>
      </c>
      <c r="C33" s="16">
        <v>71817.31</v>
      </c>
      <c r="D33" s="24">
        <f>D34</f>
        <v>89377.14</v>
      </c>
      <c r="E33" s="24">
        <f>E34</f>
        <v>354000</v>
      </c>
      <c r="F33" s="24">
        <f>F34</f>
        <v>109746.21</v>
      </c>
      <c r="G33" s="38">
        <f t="shared" si="1"/>
        <v>31.001754237288136</v>
      </c>
      <c r="H33" s="17">
        <f t="shared" si="2"/>
        <v>1.5281303351517901</v>
      </c>
      <c r="I33" s="39">
        <f t="shared" si="3"/>
        <v>122.7900221466026</v>
      </c>
    </row>
    <row r="34" spans="1:9" ht="30.75" customHeight="1" x14ac:dyDescent="0.25">
      <c r="A34" s="18" t="s">
        <v>31</v>
      </c>
      <c r="B34" s="19" t="s">
        <v>30</v>
      </c>
      <c r="C34" s="20">
        <v>71817.31</v>
      </c>
      <c r="D34" s="23">
        <v>89377.14</v>
      </c>
      <c r="E34" s="23">
        <v>354000</v>
      </c>
      <c r="F34" s="23">
        <v>109746.21</v>
      </c>
      <c r="G34" s="38">
        <f t="shared" si="1"/>
        <v>31.001754237288136</v>
      </c>
      <c r="H34" s="21">
        <f t="shared" si="2"/>
        <v>1.5281303351517901</v>
      </c>
      <c r="I34" s="39">
        <f t="shared" si="3"/>
        <v>122.7900221466026</v>
      </c>
    </row>
    <row r="35" spans="1:9" ht="44.25" customHeight="1" x14ac:dyDescent="0.25">
      <c r="A35" s="18" t="s">
        <v>33</v>
      </c>
      <c r="B35" s="19" t="s">
        <v>32</v>
      </c>
      <c r="C35" s="20">
        <v>71817.31</v>
      </c>
      <c r="D35" s="23">
        <v>89377.14</v>
      </c>
      <c r="E35" s="23">
        <v>354000</v>
      </c>
      <c r="F35" s="23">
        <v>109746.21</v>
      </c>
      <c r="G35" s="38">
        <f t="shared" si="1"/>
        <v>31.001754237288136</v>
      </c>
      <c r="H35" s="21">
        <f t="shared" si="2"/>
        <v>1.5281303351517901</v>
      </c>
      <c r="I35" s="39">
        <f t="shared" si="3"/>
        <v>122.7900221466026</v>
      </c>
    </row>
    <row r="36" spans="1:9" ht="45" hidden="1" customHeight="1" x14ac:dyDescent="0.25">
      <c r="A36" s="18" t="s">
        <v>125</v>
      </c>
      <c r="B36" s="19" t="s">
        <v>122</v>
      </c>
      <c r="C36" s="20"/>
      <c r="D36" s="23"/>
      <c r="E36" s="23"/>
      <c r="F36" s="23"/>
      <c r="G36" s="38" t="e">
        <f t="shared" si="1"/>
        <v>#DIV/0!</v>
      </c>
      <c r="H36" s="21" t="e">
        <f t="shared" si="2"/>
        <v>#DIV/0!</v>
      </c>
      <c r="I36" s="39" t="e">
        <f t="shared" si="3"/>
        <v>#DIV/0!</v>
      </c>
    </row>
    <row r="37" spans="1:9" ht="30.75" hidden="1" customHeight="1" x14ac:dyDescent="0.25">
      <c r="A37" s="18" t="s">
        <v>126</v>
      </c>
      <c r="B37" s="19" t="s">
        <v>123</v>
      </c>
      <c r="C37" s="20"/>
      <c r="D37" s="23"/>
      <c r="E37" s="23"/>
      <c r="F37" s="23"/>
      <c r="G37" s="38" t="e">
        <f t="shared" si="1"/>
        <v>#DIV/0!</v>
      </c>
      <c r="H37" s="21" t="e">
        <f t="shared" si="2"/>
        <v>#DIV/0!</v>
      </c>
      <c r="I37" s="39" t="e">
        <f t="shared" si="3"/>
        <v>#DIV/0!</v>
      </c>
    </row>
    <row r="38" spans="1:9" ht="26.25" hidden="1" customHeight="1" x14ac:dyDescent="0.25">
      <c r="A38" s="18" t="s">
        <v>127</v>
      </c>
      <c r="B38" s="19" t="s">
        <v>124</v>
      </c>
      <c r="C38" s="20"/>
      <c r="D38" s="23"/>
      <c r="E38" s="23"/>
      <c r="F38" s="23"/>
      <c r="G38" s="38" t="e">
        <f t="shared" si="1"/>
        <v>#DIV/0!</v>
      </c>
      <c r="H38" s="21" t="e">
        <f t="shared" si="2"/>
        <v>#DIV/0!</v>
      </c>
      <c r="I38" s="39" t="e">
        <f t="shared" si="3"/>
        <v>#DIV/0!</v>
      </c>
    </row>
    <row r="39" spans="1:9" ht="45.75" customHeight="1" x14ac:dyDescent="0.25">
      <c r="A39" s="14" t="s">
        <v>35</v>
      </c>
      <c r="B39" s="15" t="s">
        <v>34</v>
      </c>
      <c r="C39" s="16">
        <f>C40</f>
        <v>403780.31</v>
      </c>
      <c r="D39" s="24">
        <f>D40+D45</f>
        <v>241221.34</v>
      </c>
      <c r="E39" s="24">
        <f>E40</f>
        <v>1249608</v>
      </c>
      <c r="F39" s="24">
        <f>F40+F45</f>
        <v>239558.47999999998</v>
      </c>
      <c r="G39" s="38">
        <f t="shared" si="1"/>
        <v>19.170690328487012</v>
      </c>
      <c r="H39" s="17">
        <f t="shared" si="2"/>
        <v>0.59328915766100621</v>
      </c>
      <c r="I39" s="39">
        <f t="shared" si="3"/>
        <v>99.310649712832202</v>
      </c>
    </row>
    <row r="40" spans="1:9" ht="90" customHeight="1" x14ac:dyDescent="0.25">
      <c r="A40" s="18" t="s">
        <v>37</v>
      </c>
      <c r="B40" s="19" t="s">
        <v>36</v>
      </c>
      <c r="C40" s="20">
        <f>C41+C43</f>
        <v>403780.31</v>
      </c>
      <c r="D40" s="23">
        <f>D41+D43</f>
        <v>241221.34</v>
      </c>
      <c r="E40" s="23">
        <f>E41+E43</f>
        <v>1249608</v>
      </c>
      <c r="F40" s="23">
        <f>F41+F43</f>
        <v>239558.47999999998</v>
      </c>
      <c r="G40" s="38">
        <f t="shared" si="1"/>
        <v>19.170690328487012</v>
      </c>
      <c r="H40" s="21">
        <f t="shared" si="2"/>
        <v>0.59328915766100621</v>
      </c>
      <c r="I40" s="39">
        <f t="shared" si="3"/>
        <v>99.310649712832202</v>
      </c>
    </row>
    <row r="41" spans="1:9" ht="78" customHeight="1" x14ac:dyDescent="0.25">
      <c r="A41" s="18" t="s">
        <v>39</v>
      </c>
      <c r="B41" s="19" t="s">
        <v>38</v>
      </c>
      <c r="C41" s="20">
        <v>200914.09</v>
      </c>
      <c r="D41" s="23">
        <v>158211.28</v>
      </c>
      <c r="E41" s="23">
        <v>796560</v>
      </c>
      <c r="F41" s="23">
        <v>162495.87</v>
      </c>
      <c r="G41" s="38">
        <f t="shared" si="1"/>
        <v>20.39970247062368</v>
      </c>
      <c r="H41" s="21">
        <f t="shared" si="2"/>
        <v>0.80878284843039128</v>
      </c>
      <c r="I41" s="39">
        <f t="shared" si="3"/>
        <v>102.70814445088871</v>
      </c>
    </row>
    <row r="42" spans="1:9" ht="93" customHeight="1" x14ac:dyDescent="0.25">
      <c r="A42" s="18" t="s">
        <v>131</v>
      </c>
      <c r="B42" s="19" t="s">
        <v>40</v>
      </c>
      <c r="C42" s="20">
        <v>200914.09</v>
      </c>
      <c r="D42" s="23">
        <v>158211.28</v>
      </c>
      <c r="E42" s="23">
        <v>796560</v>
      </c>
      <c r="F42" s="23">
        <v>162495.87</v>
      </c>
      <c r="G42" s="38">
        <f t="shared" si="1"/>
        <v>20.39970247062368</v>
      </c>
      <c r="H42" s="21">
        <f t="shared" si="2"/>
        <v>0.80878284843039128</v>
      </c>
      <c r="I42" s="39">
        <f t="shared" si="3"/>
        <v>102.70814445088871</v>
      </c>
    </row>
    <row r="43" spans="1:9" ht="90.75" customHeight="1" x14ac:dyDescent="0.25">
      <c r="A43" s="18" t="s">
        <v>42</v>
      </c>
      <c r="B43" s="19" t="s">
        <v>41</v>
      </c>
      <c r="C43" s="20">
        <v>202866.22</v>
      </c>
      <c r="D43" s="23">
        <v>83010.06</v>
      </c>
      <c r="E43" s="23">
        <v>453048</v>
      </c>
      <c r="F43" s="23">
        <v>77062.61</v>
      </c>
      <c r="G43" s="38">
        <f t="shared" si="1"/>
        <v>17.009811322420582</v>
      </c>
      <c r="H43" s="21">
        <f t="shared" si="2"/>
        <v>0.37986910782879474</v>
      </c>
      <c r="I43" s="39">
        <f t="shared" si="3"/>
        <v>92.835265990652218</v>
      </c>
    </row>
    <row r="44" spans="1:9" ht="75" customHeight="1" x14ac:dyDescent="0.25">
      <c r="A44" s="18" t="s">
        <v>44</v>
      </c>
      <c r="B44" s="19" t="s">
        <v>43</v>
      </c>
      <c r="C44" s="20">
        <v>202866.22</v>
      </c>
      <c r="D44" s="23">
        <v>83010.06</v>
      </c>
      <c r="E44" s="23">
        <v>453048</v>
      </c>
      <c r="F44" s="23">
        <v>77062.61</v>
      </c>
      <c r="G44" s="38">
        <f t="shared" si="1"/>
        <v>17.009811322420582</v>
      </c>
      <c r="H44" s="21">
        <f t="shared" si="2"/>
        <v>0.37986910782879474</v>
      </c>
      <c r="I44" s="39">
        <f t="shared" si="3"/>
        <v>92.835265990652218</v>
      </c>
    </row>
    <row r="45" spans="1:9" ht="32.25" hidden="1" customHeight="1" x14ac:dyDescent="0.25">
      <c r="A45" s="18" t="s">
        <v>46</v>
      </c>
      <c r="B45" s="19" t="s">
        <v>45</v>
      </c>
      <c r="C45" s="20"/>
      <c r="D45" s="23"/>
      <c r="E45" s="23"/>
      <c r="F45" s="23"/>
      <c r="G45" s="38" t="e">
        <f t="shared" si="1"/>
        <v>#DIV/0!</v>
      </c>
      <c r="H45" s="21" t="e">
        <f t="shared" si="2"/>
        <v>#DIV/0!</v>
      </c>
      <c r="I45" s="39" t="e">
        <f t="shared" si="3"/>
        <v>#DIV/0!</v>
      </c>
    </row>
    <row r="46" spans="1:9" ht="61.5" hidden="1" customHeight="1" x14ac:dyDescent="0.25">
      <c r="A46" s="18" t="s">
        <v>48</v>
      </c>
      <c r="B46" s="19" t="s">
        <v>47</v>
      </c>
      <c r="C46" s="20"/>
      <c r="D46" s="23"/>
      <c r="E46" s="23"/>
      <c r="F46" s="23"/>
      <c r="G46" s="38" t="e">
        <f t="shared" si="1"/>
        <v>#DIV/0!</v>
      </c>
      <c r="H46" s="21" t="e">
        <f t="shared" si="2"/>
        <v>#DIV/0!</v>
      </c>
      <c r="I46" s="39" t="e">
        <f t="shared" si="3"/>
        <v>#DIV/0!</v>
      </c>
    </row>
    <row r="47" spans="1:9" ht="64.5" hidden="1" customHeight="1" x14ac:dyDescent="0.25">
      <c r="A47" s="18" t="s">
        <v>50</v>
      </c>
      <c r="B47" s="19" t="s">
        <v>49</v>
      </c>
      <c r="C47" s="20"/>
      <c r="D47" s="23"/>
      <c r="E47" s="23"/>
      <c r="F47" s="23"/>
      <c r="G47" s="38" t="e">
        <f t="shared" si="1"/>
        <v>#DIV/0!</v>
      </c>
      <c r="H47" s="21" t="e">
        <f t="shared" si="2"/>
        <v>#DIV/0!</v>
      </c>
      <c r="I47" s="39" t="e">
        <f t="shared" si="3"/>
        <v>#DIV/0!</v>
      </c>
    </row>
    <row r="48" spans="1:9" ht="39" customHeight="1" x14ac:dyDescent="0.25">
      <c r="A48" s="14" t="s">
        <v>52</v>
      </c>
      <c r="B48" s="15" t="s">
        <v>51</v>
      </c>
      <c r="C48" s="16">
        <f>C49</f>
        <v>134122.35999999999</v>
      </c>
      <c r="D48" s="24">
        <f>D49</f>
        <v>94563.520000000004</v>
      </c>
      <c r="E48" s="24">
        <f>E49</f>
        <v>179600</v>
      </c>
      <c r="F48" s="24">
        <f>F49</f>
        <v>210535.52000000002</v>
      </c>
      <c r="G48" s="38">
        <f t="shared" si="1"/>
        <v>117.22467706013364</v>
      </c>
      <c r="H48" s="17">
        <f t="shared" si="2"/>
        <v>1.5697272251994376</v>
      </c>
      <c r="I48" s="39">
        <f t="shared" si="3"/>
        <v>222.63925877547709</v>
      </c>
    </row>
    <row r="49" spans="1:10" ht="22.5" customHeight="1" x14ac:dyDescent="0.25">
      <c r="A49" s="18" t="s">
        <v>54</v>
      </c>
      <c r="B49" s="19" t="s">
        <v>53</v>
      </c>
      <c r="C49" s="20">
        <f>C50+C52+C53</f>
        <v>134122.35999999999</v>
      </c>
      <c r="D49" s="23">
        <f>D50+D52+D53</f>
        <v>94563.520000000004</v>
      </c>
      <c r="E49" s="23">
        <f>E50+E52+E53</f>
        <v>179600</v>
      </c>
      <c r="F49" s="23">
        <f>F50+F52+F53</f>
        <v>210535.52000000002</v>
      </c>
      <c r="G49" s="38">
        <f t="shared" si="1"/>
        <v>117.22467706013364</v>
      </c>
      <c r="H49" s="21">
        <f t="shared" si="2"/>
        <v>1.5697272251994376</v>
      </c>
      <c r="I49" s="39">
        <f t="shared" si="3"/>
        <v>222.63925877547709</v>
      </c>
    </row>
    <row r="50" spans="1:10" ht="27" customHeight="1" x14ac:dyDescent="0.25">
      <c r="A50" s="18" t="s">
        <v>56</v>
      </c>
      <c r="B50" s="19" t="s">
        <v>55</v>
      </c>
      <c r="C50" s="20">
        <v>38453.51</v>
      </c>
      <c r="D50" s="23">
        <v>34618.01</v>
      </c>
      <c r="E50" s="23">
        <v>81500</v>
      </c>
      <c r="F50" s="23">
        <v>45207.51</v>
      </c>
      <c r="G50" s="38">
        <f t="shared" si="1"/>
        <v>55.469337423312879</v>
      </c>
      <c r="H50" s="21">
        <f t="shared" si="2"/>
        <v>1.1756406632320431</v>
      </c>
      <c r="I50" s="39">
        <f t="shared" si="3"/>
        <v>130.58956884003442</v>
      </c>
    </row>
    <row r="51" spans="1:10" ht="27" hidden="1" customHeight="1" x14ac:dyDescent="0.25">
      <c r="A51" s="18" t="s">
        <v>58</v>
      </c>
      <c r="B51" s="19" t="s">
        <v>57</v>
      </c>
      <c r="C51" s="20"/>
      <c r="D51" s="23"/>
      <c r="E51" s="23"/>
      <c r="F51" s="23"/>
      <c r="G51" s="38" t="e">
        <f t="shared" si="1"/>
        <v>#DIV/0!</v>
      </c>
      <c r="H51" s="21" t="e">
        <f t="shared" si="2"/>
        <v>#DIV/0!</v>
      </c>
      <c r="I51" s="39" t="e">
        <f t="shared" si="3"/>
        <v>#DIV/0!</v>
      </c>
    </row>
    <row r="52" spans="1:10" ht="15" customHeight="1" x14ac:dyDescent="0.25">
      <c r="A52" s="18" t="s">
        <v>60</v>
      </c>
      <c r="B52" s="19" t="s">
        <v>59</v>
      </c>
      <c r="C52" s="20">
        <v>60106.64</v>
      </c>
      <c r="D52" s="23"/>
      <c r="E52" s="23">
        <v>100</v>
      </c>
      <c r="F52" s="23"/>
      <c r="G52" s="38"/>
      <c r="H52" s="21"/>
      <c r="I52" s="39"/>
    </row>
    <row r="53" spans="1:10" ht="21" customHeight="1" x14ac:dyDescent="0.25">
      <c r="A53" s="18" t="s">
        <v>62</v>
      </c>
      <c r="B53" s="19" t="s">
        <v>61</v>
      </c>
      <c r="C53" s="20">
        <f>C54+C55</f>
        <v>35562.21</v>
      </c>
      <c r="D53" s="23">
        <f>D54+D55</f>
        <v>59945.51</v>
      </c>
      <c r="E53" s="23">
        <v>98000</v>
      </c>
      <c r="F53" s="23">
        <f>F54+F55</f>
        <v>165328.01</v>
      </c>
      <c r="G53" s="38">
        <f t="shared" si="1"/>
        <v>168.70205102040819</v>
      </c>
      <c r="H53" s="21">
        <f t="shared" si="2"/>
        <v>4.6489801955502772</v>
      </c>
      <c r="I53" s="39">
        <f t="shared" si="3"/>
        <v>275.79715311455357</v>
      </c>
    </row>
    <row r="54" spans="1:10" ht="15" customHeight="1" x14ac:dyDescent="0.25">
      <c r="A54" s="18" t="s">
        <v>135</v>
      </c>
      <c r="B54" s="19" t="s">
        <v>143</v>
      </c>
      <c r="C54" s="20">
        <v>35173.769999999997</v>
      </c>
      <c r="D54" s="23">
        <v>1510.23</v>
      </c>
      <c r="E54" s="23">
        <v>2000</v>
      </c>
      <c r="F54" s="23">
        <v>111972.19</v>
      </c>
      <c r="G54" s="38">
        <f t="shared" si="1"/>
        <v>5598.6094999999996</v>
      </c>
      <c r="H54" s="21">
        <f t="shared" si="2"/>
        <v>3.1834003008491845</v>
      </c>
      <c r="I54" s="39">
        <f t="shared" si="3"/>
        <v>7414.247498725359</v>
      </c>
    </row>
    <row r="55" spans="1:10" ht="15" customHeight="1" x14ac:dyDescent="0.25">
      <c r="A55" s="18" t="s">
        <v>142</v>
      </c>
      <c r="B55" s="19" t="s">
        <v>144</v>
      </c>
      <c r="C55" s="20">
        <v>388.44</v>
      </c>
      <c r="D55" s="23">
        <v>58435.28</v>
      </c>
      <c r="E55" s="23">
        <v>96000</v>
      </c>
      <c r="F55" s="23">
        <v>53355.82</v>
      </c>
      <c r="G55" s="38">
        <f t="shared" si="1"/>
        <v>55.578979166666663</v>
      </c>
      <c r="H55" s="21">
        <f t="shared" si="2"/>
        <v>137.35923179899083</v>
      </c>
      <c r="I55" s="39">
        <f t="shared" si="3"/>
        <v>91.307545715533493</v>
      </c>
    </row>
    <row r="56" spans="1:10" ht="29.25" customHeight="1" x14ac:dyDescent="0.3">
      <c r="A56" s="14" t="s">
        <v>64</v>
      </c>
      <c r="B56" s="15" t="s">
        <v>63</v>
      </c>
      <c r="C56" s="16">
        <f>C57</f>
        <v>7416.22</v>
      </c>
      <c r="D56" s="25">
        <f>D57</f>
        <v>6603.87</v>
      </c>
      <c r="E56" s="25">
        <f>E57</f>
        <v>149600</v>
      </c>
      <c r="F56" s="25">
        <f>F57</f>
        <v>2900.02</v>
      </c>
      <c r="G56" s="38">
        <f t="shared" si="1"/>
        <v>1.9385160427807486</v>
      </c>
      <c r="H56" s="17">
        <f t="shared" si="2"/>
        <v>0.3910374827068237</v>
      </c>
      <c r="I56" s="39">
        <f t="shared" si="3"/>
        <v>43.913947427796124</v>
      </c>
    </row>
    <row r="57" spans="1:10" ht="23.25" customHeight="1" x14ac:dyDescent="0.25">
      <c r="A57" s="18" t="s">
        <v>66</v>
      </c>
      <c r="B57" s="19" t="s">
        <v>65</v>
      </c>
      <c r="C57" s="20">
        <v>7416.22</v>
      </c>
      <c r="D57" s="23">
        <f>D58+D60</f>
        <v>6603.87</v>
      </c>
      <c r="E57" s="23">
        <f>E58+E60</f>
        <v>149600</v>
      </c>
      <c r="F57" s="23">
        <f>F58</f>
        <v>2900.02</v>
      </c>
      <c r="G57" s="38">
        <f t="shared" si="1"/>
        <v>1.9385160427807486</v>
      </c>
      <c r="H57" s="21">
        <f t="shared" si="2"/>
        <v>0.3910374827068237</v>
      </c>
      <c r="I57" s="39">
        <f t="shared" si="3"/>
        <v>43.913947427796124</v>
      </c>
    </row>
    <row r="58" spans="1:10" ht="30.75" customHeight="1" x14ac:dyDescent="0.25">
      <c r="A58" s="18" t="s">
        <v>200</v>
      </c>
      <c r="B58" s="19" t="s">
        <v>202</v>
      </c>
      <c r="C58" s="20"/>
      <c r="D58" s="23">
        <v>6603.87</v>
      </c>
      <c r="E58" s="23">
        <v>144600</v>
      </c>
      <c r="F58" s="23">
        <v>2900.02</v>
      </c>
      <c r="G58" s="38">
        <f t="shared" si="1"/>
        <v>2.0055463347164593</v>
      </c>
      <c r="H58" s="21"/>
      <c r="I58" s="39">
        <f t="shared" si="3"/>
        <v>43.913947427796124</v>
      </c>
    </row>
    <row r="59" spans="1:10" ht="33" customHeight="1" x14ac:dyDescent="0.25">
      <c r="A59" s="18" t="s">
        <v>201</v>
      </c>
      <c r="B59" s="19" t="s">
        <v>203</v>
      </c>
      <c r="C59" s="20"/>
      <c r="D59" s="23">
        <v>6603.87</v>
      </c>
      <c r="E59" s="23">
        <v>144600</v>
      </c>
      <c r="F59" s="23">
        <v>2900.02</v>
      </c>
      <c r="G59" s="38">
        <f t="shared" si="1"/>
        <v>2.0055463347164593</v>
      </c>
      <c r="H59" s="21"/>
      <c r="I59" s="39">
        <f t="shared" si="3"/>
        <v>43.913947427796124</v>
      </c>
    </row>
    <row r="60" spans="1:10" ht="15" customHeight="1" x14ac:dyDescent="0.25">
      <c r="A60" s="18" t="s">
        <v>68</v>
      </c>
      <c r="B60" s="19" t="s">
        <v>67</v>
      </c>
      <c r="C60" s="20">
        <v>7416.22</v>
      </c>
      <c r="D60" s="23"/>
      <c r="E60" s="23">
        <v>5000</v>
      </c>
      <c r="F60" s="23"/>
      <c r="G60" s="38"/>
      <c r="H60" s="21"/>
      <c r="I60" s="39"/>
    </row>
    <row r="61" spans="1:10" ht="27" customHeight="1" x14ac:dyDescent="0.25">
      <c r="A61" s="18" t="s">
        <v>70</v>
      </c>
      <c r="B61" s="19" t="s">
        <v>69</v>
      </c>
      <c r="C61" s="20">
        <v>7416.22</v>
      </c>
      <c r="D61" s="23"/>
      <c r="E61" s="23">
        <v>5000</v>
      </c>
      <c r="F61" s="23"/>
      <c r="G61" s="38"/>
      <c r="H61" s="21"/>
      <c r="I61" s="39"/>
    </row>
    <row r="62" spans="1:10" ht="31.5" customHeight="1" x14ac:dyDescent="0.25">
      <c r="A62" s="14" t="s">
        <v>72</v>
      </c>
      <c r="B62" s="15" t="s">
        <v>71</v>
      </c>
      <c r="C62" s="16">
        <f>C66</f>
        <v>7438.61</v>
      </c>
      <c r="D62" s="24">
        <f>D66</f>
        <v>0</v>
      </c>
      <c r="E62" s="24">
        <f>E66+E63</f>
        <v>21193927.460000001</v>
      </c>
      <c r="F62" s="24">
        <f>F66</f>
        <v>105084</v>
      </c>
      <c r="G62" s="38">
        <f t="shared" si="1"/>
        <v>0.49582126860785236</v>
      </c>
      <c r="H62" s="17">
        <f t="shared" si="2"/>
        <v>14.126832835704521</v>
      </c>
      <c r="I62" s="39"/>
      <c r="J62" s="10"/>
    </row>
    <row r="63" spans="1:10" ht="93.75" customHeight="1" x14ac:dyDescent="0.25">
      <c r="A63" s="18" t="s">
        <v>284</v>
      </c>
      <c r="B63" s="19" t="s">
        <v>285</v>
      </c>
      <c r="C63" s="16"/>
      <c r="D63" s="24"/>
      <c r="E63" s="23">
        <v>7193927.46</v>
      </c>
      <c r="F63" s="24"/>
      <c r="G63" s="38"/>
      <c r="H63" s="17"/>
      <c r="I63" s="39"/>
      <c r="J63" s="10"/>
    </row>
    <row r="64" spans="1:10" ht="112.5" customHeight="1" x14ac:dyDescent="0.25">
      <c r="A64" s="18" t="s">
        <v>286</v>
      </c>
      <c r="B64" s="19" t="s">
        <v>287</v>
      </c>
      <c r="C64" s="16"/>
      <c r="D64" s="24"/>
      <c r="E64" s="23">
        <v>7193927.46</v>
      </c>
      <c r="F64" s="24"/>
      <c r="G64" s="38"/>
      <c r="H64" s="17"/>
      <c r="I64" s="39"/>
      <c r="J64" s="10"/>
    </row>
    <row r="65" spans="1:10" ht="99.75" customHeight="1" x14ac:dyDescent="0.25">
      <c r="A65" s="18" t="s">
        <v>288</v>
      </c>
      <c r="B65" s="19" t="s">
        <v>289</v>
      </c>
      <c r="C65" s="16"/>
      <c r="D65" s="24"/>
      <c r="E65" s="23">
        <v>7193927.46</v>
      </c>
      <c r="F65" s="24"/>
      <c r="G65" s="38"/>
      <c r="H65" s="17"/>
      <c r="I65" s="39"/>
      <c r="J65" s="10"/>
    </row>
    <row r="66" spans="1:10" ht="30.75" customHeight="1" x14ac:dyDescent="0.25">
      <c r="A66" s="18" t="s">
        <v>74</v>
      </c>
      <c r="B66" s="19" t="s">
        <v>73</v>
      </c>
      <c r="C66" s="20">
        <v>7438.61</v>
      </c>
      <c r="D66" s="23"/>
      <c r="E66" s="23">
        <v>14000000</v>
      </c>
      <c r="F66" s="23">
        <v>105084</v>
      </c>
      <c r="G66" s="38">
        <f t="shared" si="1"/>
        <v>0.75059999999999993</v>
      </c>
      <c r="H66" s="21">
        <f t="shared" si="2"/>
        <v>14.126832835704521</v>
      </c>
      <c r="I66" s="39"/>
    </row>
    <row r="67" spans="1:10" ht="30.75" customHeight="1" x14ac:dyDescent="0.25">
      <c r="A67" s="18" t="s">
        <v>76</v>
      </c>
      <c r="B67" s="19" t="s">
        <v>75</v>
      </c>
      <c r="C67" s="20">
        <v>7438.61</v>
      </c>
      <c r="D67" s="23"/>
      <c r="E67" s="23">
        <v>14000000</v>
      </c>
      <c r="F67" s="23">
        <v>105084</v>
      </c>
      <c r="G67" s="38">
        <f t="shared" si="1"/>
        <v>0.75059999999999993</v>
      </c>
      <c r="H67" s="21">
        <f t="shared" si="2"/>
        <v>14.126832835704521</v>
      </c>
      <c r="I67" s="39"/>
    </row>
    <row r="68" spans="1:10" ht="47.25" customHeight="1" x14ac:dyDescent="0.25">
      <c r="A68" s="18" t="s">
        <v>136</v>
      </c>
      <c r="B68" s="19" t="s">
        <v>77</v>
      </c>
      <c r="C68" s="20">
        <v>7438.61</v>
      </c>
      <c r="D68" s="23"/>
      <c r="E68" s="23">
        <v>14000000</v>
      </c>
      <c r="F68" s="23">
        <v>105084</v>
      </c>
      <c r="G68" s="38">
        <f t="shared" si="1"/>
        <v>0.75059999999999993</v>
      </c>
      <c r="H68" s="21">
        <f t="shared" si="2"/>
        <v>14.126832835704521</v>
      </c>
      <c r="I68" s="39" t="e">
        <f t="shared" si="3"/>
        <v>#DIV/0!</v>
      </c>
    </row>
    <row r="69" spans="1:10" ht="27" customHeight="1" x14ac:dyDescent="0.25">
      <c r="A69" s="14" t="s">
        <v>79</v>
      </c>
      <c r="B69" s="15" t="s">
        <v>78</v>
      </c>
      <c r="C69" s="16" t="e">
        <f>#REF!+#REF!+#REF!+#REF!</f>
        <v>#REF!</v>
      </c>
      <c r="D69" s="24">
        <f>D70+D72+D76+D78+D80+D82+D84+D86+D88+D90</f>
        <v>359701.58</v>
      </c>
      <c r="E69" s="24">
        <f>E70+E72++E74+E77+E78+E84+E86+E88+E92+E93</f>
        <v>470000</v>
      </c>
      <c r="F69" s="24">
        <f>F70+F72++F74+F77+F78+F80+F82+F84+F86+F88+F90+F92</f>
        <v>98576.549999999988</v>
      </c>
      <c r="G69" s="38">
        <f t="shared" si="1"/>
        <v>20.97373404255319</v>
      </c>
      <c r="H69" s="17" t="e">
        <f t="shared" si="2"/>
        <v>#REF!</v>
      </c>
      <c r="I69" s="39">
        <f t="shared" si="3"/>
        <v>27.405092299010747</v>
      </c>
    </row>
    <row r="70" spans="1:10" ht="50.25" customHeight="1" x14ac:dyDescent="0.25">
      <c r="A70" s="18" t="s">
        <v>204</v>
      </c>
      <c r="B70" s="19" t="s">
        <v>259</v>
      </c>
      <c r="C70" s="20"/>
      <c r="D70" s="23">
        <v>2100</v>
      </c>
      <c r="E70" s="23">
        <v>35000</v>
      </c>
      <c r="F70" s="23">
        <v>4845.1000000000004</v>
      </c>
      <c r="G70" s="38">
        <f t="shared" si="1"/>
        <v>13.84314285714286</v>
      </c>
      <c r="H70" s="17"/>
      <c r="I70" s="39">
        <f t="shared" si="3"/>
        <v>230.71904761904761</v>
      </c>
    </row>
    <row r="71" spans="1:10" ht="99.75" customHeight="1" x14ac:dyDescent="0.25">
      <c r="A71" s="18" t="s">
        <v>205</v>
      </c>
      <c r="B71" s="19" t="s">
        <v>260</v>
      </c>
      <c r="C71" s="20"/>
      <c r="D71" s="23">
        <v>2100</v>
      </c>
      <c r="E71" s="23">
        <v>35000</v>
      </c>
      <c r="F71" s="23">
        <v>4845.1000000000004</v>
      </c>
      <c r="G71" s="38">
        <f t="shared" si="1"/>
        <v>13.84314285714286</v>
      </c>
      <c r="H71" s="17"/>
      <c r="I71" s="39">
        <f t="shared" si="3"/>
        <v>230.71904761904761</v>
      </c>
    </row>
    <row r="72" spans="1:10" ht="88.5" customHeight="1" x14ac:dyDescent="0.25">
      <c r="A72" s="18" t="s">
        <v>206</v>
      </c>
      <c r="B72" s="19" t="s">
        <v>261</v>
      </c>
      <c r="C72" s="20"/>
      <c r="D72" s="23">
        <v>500</v>
      </c>
      <c r="E72" s="23">
        <v>32000</v>
      </c>
      <c r="F72" s="23">
        <v>52.67</v>
      </c>
      <c r="G72" s="38">
        <f t="shared" si="1"/>
        <v>0.16459375000000001</v>
      </c>
      <c r="H72" s="17"/>
      <c r="I72" s="39">
        <f t="shared" si="3"/>
        <v>10.534000000000001</v>
      </c>
    </row>
    <row r="73" spans="1:10" ht="107.25" customHeight="1" x14ac:dyDescent="0.25">
      <c r="A73" s="18" t="s">
        <v>207</v>
      </c>
      <c r="B73" s="19" t="s">
        <v>262</v>
      </c>
      <c r="C73" s="20"/>
      <c r="D73" s="23">
        <v>500</v>
      </c>
      <c r="E73" s="23">
        <v>32000</v>
      </c>
      <c r="F73" s="23">
        <v>52.67</v>
      </c>
      <c r="G73" s="38">
        <f t="shared" si="1"/>
        <v>0.16459375000000001</v>
      </c>
      <c r="H73" s="17"/>
      <c r="I73" s="39">
        <f t="shared" si="3"/>
        <v>10.534000000000001</v>
      </c>
    </row>
    <row r="74" spans="1:10" ht="74.25" customHeight="1" x14ac:dyDescent="0.25">
      <c r="A74" s="18" t="s">
        <v>208</v>
      </c>
      <c r="B74" s="19" t="s">
        <v>290</v>
      </c>
      <c r="C74" s="20"/>
      <c r="D74" s="23"/>
      <c r="E74" s="23">
        <v>15000</v>
      </c>
      <c r="F74" s="23">
        <v>3550.01</v>
      </c>
      <c r="G74" s="38">
        <f t="shared" si="1"/>
        <v>23.666733333333333</v>
      </c>
      <c r="H74" s="17"/>
      <c r="I74" s="39"/>
    </row>
    <row r="75" spans="1:10" ht="81.75" customHeight="1" x14ac:dyDescent="0.25">
      <c r="A75" s="18" t="s">
        <v>209</v>
      </c>
      <c r="B75" s="19" t="s">
        <v>291</v>
      </c>
      <c r="C75" s="20"/>
      <c r="D75" s="23"/>
      <c r="E75" s="23">
        <v>15000</v>
      </c>
      <c r="F75" s="23">
        <v>3550.01</v>
      </c>
      <c r="G75" s="38">
        <f t="shared" si="1"/>
        <v>23.666733333333333</v>
      </c>
      <c r="H75" s="17"/>
      <c r="I75" s="39"/>
    </row>
    <row r="76" spans="1:10" ht="81.75" customHeight="1" x14ac:dyDescent="0.25">
      <c r="A76" s="18" t="s">
        <v>225</v>
      </c>
      <c r="B76" s="19" t="s">
        <v>292</v>
      </c>
      <c r="C76" s="20"/>
      <c r="D76" s="23">
        <v>30000</v>
      </c>
      <c r="E76" s="23"/>
      <c r="F76" s="23">
        <v>-2000</v>
      </c>
      <c r="G76" s="38"/>
      <c r="H76" s="17"/>
      <c r="I76" s="39">
        <f t="shared" ref="I76:I134" si="9">F76/D76*100</f>
        <v>-6.666666666666667</v>
      </c>
    </row>
    <row r="77" spans="1:10" ht="96" customHeight="1" x14ac:dyDescent="0.25">
      <c r="A77" s="18" t="s">
        <v>226</v>
      </c>
      <c r="B77" s="19" t="s">
        <v>309</v>
      </c>
      <c r="C77" s="20"/>
      <c r="D77" s="23">
        <v>30000</v>
      </c>
      <c r="E77" s="23"/>
      <c r="F77" s="23">
        <v>-2000</v>
      </c>
      <c r="G77" s="38"/>
      <c r="H77" s="17"/>
      <c r="I77" s="39">
        <f t="shared" si="9"/>
        <v>-6.666666666666667</v>
      </c>
    </row>
    <row r="78" spans="1:10" ht="81.75" customHeight="1" x14ac:dyDescent="0.25">
      <c r="A78" s="18" t="s">
        <v>227</v>
      </c>
      <c r="B78" s="19" t="s">
        <v>293</v>
      </c>
      <c r="C78" s="20"/>
      <c r="D78" s="23">
        <v>2500</v>
      </c>
      <c r="E78" s="23">
        <v>25000</v>
      </c>
      <c r="F78" s="23">
        <v>1000</v>
      </c>
      <c r="G78" s="38">
        <f t="shared" ref="G78:G136" si="10">F78/E78*100</f>
        <v>4</v>
      </c>
      <c r="H78" s="17"/>
      <c r="I78" s="39">
        <f t="shared" si="9"/>
        <v>40</v>
      </c>
    </row>
    <row r="79" spans="1:10" ht="119.25" customHeight="1" x14ac:dyDescent="0.25">
      <c r="A79" s="18" t="s">
        <v>228</v>
      </c>
      <c r="B79" s="19" t="s">
        <v>294</v>
      </c>
      <c r="C79" s="20"/>
      <c r="D79" s="23">
        <v>2500</v>
      </c>
      <c r="E79" s="23">
        <v>25000</v>
      </c>
      <c r="F79" s="23">
        <v>1000</v>
      </c>
      <c r="G79" s="38">
        <f t="shared" si="10"/>
        <v>4</v>
      </c>
      <c r="H79" s="17"/>
      <c r="I79" s="39">
        <f t="shared" si="9"/>
        <v>40</v>
      </c>
    </row>
    <row r="80" spans="1:10" ht="75" customHeight="1" x14ac:dyDescent="0.25">
      <c r="A80" s="18" t="s">
        <v>210</v>
      </c>
      <c r="B80" s="19" t="s">
        <v>295</v>
      </c>
      <c r="C80" s="20"/>
      <c r="D80" s="23">
        <v>-3.18</v>
      </c>
      <c r="E80" s="23"/>
      <c r="F80" s="23"/>
      <c r="G80" s="38"/>
      <c r="H80" s="17"/>
      <c r="I80" s="39"/>
    </row>
    <row r="81" spans="1:9" ht="122.25" customHeight="1" x14ac:dyDescent="0.25">
      <c r="A81" s="18" t="s">
        <v>211</v>
      </c>
      <c r="B81" s="19" t="s">
        <v>297</v>
      </c>
      <c r="C81" s="20"/>
      <c r="D81" s="23">
        <v>-3.18</v>
      </c>
      <c r="E81" s="23"/>
      <c r="F81" s="23"/>
      <c r="G81" s="38"/>
      <c r="H81" s="17"/>
      <c r="I81" s="39"/>
    </row>
    <row r="82" spans="1:9" ht="78.75" customHeight="1" x14ac:dyDescent="0.25">
      <c r="A82" s="18" t="s">
        <v>229</v>
      </c>
      <c r="B82" s="19" t="s">
        <v>296</v>
      </c>
      <c r="C82" s="20"/>
      <c r="D82" s="23">
        <v>2003</v>
      </c>
      <c r="E82" s="23"/>
      <c r="F82" s="23">
        <v>75.36</v>
      </c>
      <c r="G82" s="38"/>
      <c r="H82" s="17"/>
      <c r="I82" s="39">
        <f t="shared" si="9"/>
        <v>3.7623564653020471</v>
      </c>
    </row>
    <row r="83" spans="1:9" ht="95.25" customHeight="1" x14ac:dyDescent="0.25">
      <c r="A83" s="18" t="s">
        <v>230</v>
      </c>
      <c r="B83" s="19" t="s">
        <v>310</v>
      </c>
      <c r="C83" s="20"/>
      <c r="D83" s="23">
        <v>2003</v>
      </c>
      <c r="E83" s="23"/>
      <c r="F83" s="23">
        <v>75.36</v>
      </c>
      <c r="G83" s="38"/>
      <c r="H83" s="17"/>
      <c r="I83" s="39">
        <f t="shared" si="9"/>
        <v>3.7623564653020471</v>
      </c>
    </row>
    <row r="84" spans="1:9" ht="95.25" customHeight="1" x14ac:dyDescent="0.25">
      <c r="A84" s="18" t="s">
        <v>231</v>
      </c>
      <c r="B84" s="19" t="s">
        <v>298</v>
      </c>
      <c r="C84" s="20"/>
      <c r="D84" s="23">
        <v>1000</v>
      </c>
      <c r="E84" s="23">
        <v>35000</v>
      </c>
      <c r="F84" s="23">
        <v>325.83999999999997</v>
      </c>
      <c r="G84" s="38">
        <f t="shared" si="10"/>
        <v>0.93097142857142856</v>
      </c>
      <c r="H84" s="17"/>
      <c r="I84" s="39">
        <f t="shared" si="9"/>
        <v>32.583999999999996</v>
      </c>
    </row>
    <row r="85" spans="1:9" ht="95.25" customHeight="1" x14ac:dyDescent="0.25">
      <c r="A85" s="18" t="s">
        <v>232</v>
      </c>
      <c r="B85" s="19" t="s">
        <v>299</v>
      </c>
      <c r="C85" s="20"/>
      <c r="D85" s="23">
        <v>1000</v>
      </c>
      <c r="E85" s="23">
        <v>35000</v>
      </c>
      <c r="F85" s="23">
        <v>325.83999999999997</v>
      </c>
      <c r="G85" s="38">
        <f t="shared" si="10"/>
        <v>0.93097142857142856</v>
      </c>
      <c r="H85" s="17"/>
      <c r="I85" s="39">
        <f t="shared" si="9"/>
        <v>32.583999999999996</v>
      </c>
    </row>
    <row r="86" spans="1:9" ht="75" customHeight="1" x14ac:dyDescent="0.25">
      <c r="A86" s="18" t="s">
        <v>212</v>
      </c>
      <c r="B86" s="19" t="s">
        <v>300</v>
      </c>
      <c r="C86" s="20"/>
      <c r="D86" s="23">
        <v>21601.759999999998</v>
      </c>
      <c r="E86" s="23">
        <v>47000</v>
      </c>
      <c r="F86" s="23">
        <v>92237.06</v>
      </c>
      <c r="G86" s="38">
        <f t="shared" si="10"/>
        <v>196.24906382978722</v>
      </c>
      <c r="H86" s="17"/>
      <c r="I86" s="39">
        <f t="shared" si="9"/>
        <v>426.98863425943074</v>
      </c>
    </row>
    <row r="87" spans="1:9" ht="99" customHeight="1" x14ac:dyDescent="0.25">
      <c r="A87" s="18" t="s">
        <v>213</v>
      </c>
      <c r="B87" s="19" t="s">
        <v>311</v>
      </c>
      <c r="C87" s="20"/>
      <c r="D87" s="23">
        <v>21601.759999999998</v>
      </c>
      <c r="E87" s="23">
        <v>47000</v>
      </c>
      <c r="F87" s="23">
        <v>92237.06</v>
      </c>
      <c r="G87" s="38">
        <f t="shared" si="10"/>
        <v>196.24906382978722</v>
      </c>
      <c r="H87" s="17"/>
      <c r="I87" s="39">
        <f t="shared" si="9"/>
        <v>426.98863425943074</v>
      </c>
    </row>
    <row r="88" spans="1:9" ht="144.75" customHeight="1" x14ac:dyDescent="0.25">
      <c r="A88" s="18" t="s">
        <v>233</v>
      </c>
      <c r="B88" s="19" t="s">
        <v>235</v>
      </c>
      <c r="C88" s="20"/>
      <c r="D88" s="23">
        <v>60000</v>
      </c>
      <c r="E88" s="23">
        <v>279000</v>
      </c>
      <c r="F88" s="23">
        <v>-1509.49</v>
      </c>
      <c r="G88" s="38">
        <f t="shared" si="10"/>
        <v>-0.54103584229390678</v>
      </c>
      <c r="H88" s="17"/>
      <c r="I88" s="39">
        <f t="shared" si="9"/>
        <v>-2.5158166666666664</v>
      </c>
    </row>
    <row r="89" spans="1:9" ht="156.75" customHeight="1" x14ac:dyDescent="0.25">
      <c r="A89" s="18" t="s">
        <v>234</v>
      </c>
      <c r="B89" s="19" t="s">
        <v>236</v>
      </c>
      <c r="C89" s="20"/>
      <c r="D89" s="23">
        <v>60000</v>
      </c>
      <c r="E89" s="23">
        <v>279000</v>
      </c>
      <c r="F89" s="23">
        <v>-1509.49</v>
      </c>
      <c r="G89" s="38">
        <f t="shared" si="10"/>
        <v>-0.54103584229390678</v>
      </c>
      <c r="H89" s="17"/>
      <c r="I89" s="39">
        <f t="shared" si="9"/>
        <v>-2.5158166666666664</v>
      </c>
    </row>
    <row r="90" spans="1:9" ht="35.25" customHeight="1" x14ac:dyDescent="0.25">
      <c r="A90" s="18" t="s">
        <v>263</v>
      </c>
      <c r="B90" s="19" t="s">
        <v>264</v>
      </c>
      <c r="C90" s="20"/>
      <c r="D90" s="23">
        <v>240000</v>
      </c>
      <c r="E90" s="23"/>
      <c r="F90" s="23"/>
      <c r="G90" s="38"/>
      <c r="H90" s="17"/>
      <c r="I90" s="39"/>
    </row>
    <row r="91" spans="1:9" ht="124.5" customHeight="1" x14ac:dyDescent="0.25">
      <c r="A91" s="18" t="s">
        <v>265</v>
      </c>
      <c r="B91" s="19" t="s">
        <v>266</v>
      </c>
      <c r="C91" s="20"/>
      <c r="D91" s="23">
        <v>240000</v>
      </c>
      <c r="E91" s="23"/>
      <c r="F91" s="23"/>
      <c r="G91" s="38"/>
      <c r="H91" s="17"/>
      <c r="I91" s="39"/>
    </row>
    <row r="92" spans="1:9" ht="99" hidden="1" customHeight="1" x14ac:dyDescent="0.25">
      <c r="A92" s="18" t="s">
        <v>239</v>
      </c>
      <c r="B92" s="19" t="s">
        <v>237</v>
      </c>
      <c r="C92" s="20"/>
      <c r="D92" s="23"/>
      <c r="E92" s="23"/>
      <c r="F92" s="23"/>
      <c r="G92" s="38" t="e">
        <f t="shared" si="10"/>
        <v>#DIV/0!</v>
      </c>
      <c r="H92" s="17"/>
      <c r="I92" s="39" t="e">
        <f t="shared" si="9"/>
        <v>#DIV/0!</v>
      </c>
    </row>
    <row r="93" spans="1:9" ht="85.5" customHeight="1" x14ac:dyDescent="0.25">
      <c r="A93" s="18" t="s">
        <v>240</v>
      </c>
      <c r="B93" s="19" t="s">
        <v>238</v>
      </c>
      <c r="C93" s="20"/>
      <c r="D93" s="23"/>
      <c r="E93" s="23">
        <v>2000</v>
      </c>
      <c r="F93" s="23"/>
      <c r="G93" s="38"/>
      <c r="H93" s="17"/>
      <c r="I93" s="39"/>
    </row>
    <row r="94" spans="1:9" ht="96.75" customHeight="1" x14ac:dyDescent="0.25">
      <c r="A94" s="18" t="s">
        <v>214</v>
      </c>
      <c r="B94" s="19" t="s">
        <v>217</v>
      </c>
      <c r="C94" s="20"/>
      <c r="D94" s="23"/>
      <c r="E94" s="23">
        <v>2000</v>
      </c>
      <c r="F94" s="23"/>
      <c r="G94" s="38"/>
      <c r="H94" s="17"/>
      <c r="I94" s="39"/>
    </row>
    <row r="95" spans="1:9" ht="23.25" hidden="1" customHeight="1" x14ac:dyDescent="0.25">
      <c r="A95" s="18" t="s">
        <v>215</v>
      </c>
      <c r="B95" s="19" t="s">
        <v>218</v>
      </c>
      <c r="C95" s="20"/>
      <c r="D95" s="23"/>
      <c r="E95" s="23"/>
      <c r="F95" s="23"/>
      <c r="G95" s="38" t="e">
        <f t="shared" si="10"/>
        <v>#DIV/0!</v>
      </c>
      <c r="H95" s="17"/>
      <c r="I95" s="39" t="e">
        <f t="shared" si="9"/>
        <v>#DIV/0!</v>
      </c>
    </row>
    <row r="96" spans="1:9" ht="13.5" hidden="1" customHeight="1" x14ac:dyDescent="0.25">
      <c r="A96" s="18" t="s">
        <v>216</v>
      </c>
      <c r="B96" s="19" t="s">
        <v>219</v>
      </c>
      <c r="C96" s="20"/>
      <c r="D96" s="23"/>
      <c r="E96" s="23"/>
      <c r="F96" s="23"/>
      <c r="G96" s="38" t="e">
        <f t="shared" si="10"/>
        <v>#DIV/0!</v>
      </c>
      <c r="H96" s="17"/>
      <c r="I96" s="39" t="e">
        <f t="shared" si="9"/>
        <v>#DIV/0!</v>
      </c>
    </row>
    <row r="97" spans="1:9" ht="0.75" customHeight="1" x14ac:dyDescent="0.25">
      <c r="A97" s="18" t="s">
        <v>81</v>
      </c>
      <c r="B97" s="19" t="s">
        <v>80</v>
      </c>
      <c r="C97" s="20"/>
      <c r="D97" s="23"/>
      <c r="E97" s="23"/>
      <c r="F97" s="23"/>
      <c r="G97" s="38"/>
      <c r="H97" s="21"/>
      <c r="I97" s="39"/>
    </row>
    <row r="98" spans="1:9" ht="22.5" hidden="1" customHeight="1" x14ac:dyDescent="0.25">
      <c r="A98" s="18" t="s">
        <v>83</v>
      </c>
      <c r="B98" s="19" t="s">
        <v>82</v>
      </c>
      <c r="C98" s="20"/>
      <c r="D98" s="23"/>
      <c r="E98" s="23"/>
      <c r="F98" s="23"/>
      <c r="G98" s="38"/>
      <c r="H98" s="21"/>
      <c r="I98" s="39"/>
    </row>
    <row r="99" spans="1:9" ht="30.75" hidden="1" customHeight="1" x14ac:dyDescent="0.25">
      <c r="A99" s="18" t="s">
        <v>85</v>
      </c>
      <c r="B99" s="19" t="s">
        <v>84</v>
      </c>
      <c r="C99" s="20"/>
      <c r="D99" s="23"/>
      <c r="E99" s="23"/>
      <c r="F99" s="23"/>
      <c r="G99" s="38"/>
      <c r="H99" s="21"/>
      <c r="I99" s="39"/>
    </row>
    <row r="100" spans="1:9" ht="24.75" customHeight="1" x14ac:dyDescent="0.25">
      <c r="A100" s="14" t="s">
        <v>87</v>
      </c>
      <c r="B100" s="15" t="s">
        <v>86</v>
      </c>
      <c r="C100" s="16">
        <f>C101</f>
        <v>21867898.050000001</v>
      </c>
      <c r="D100" s="24">
        <f>D101+D157</f>
        <v>27218362.399999999</v>
      </c>
      <c r="E100" s="24">
        <f>E101+E157</f>
        <v>157276083.79999998</v>
      </c>
      <c r="F100" s="24">
        <f>F101+F154</f>
        <v>32149756.890000004</v>
      </c>
      <c r="G100" s="38">
        <f t="shared" si="10"/>
        <v>20.441605686776395</v>
      </c>
      <c r="H100" s="17">
        <f t="shared" ref="H100:H160" si="11">F100/C100</f>
        <v>1.4701804817495938</v>
      </c>
      <c r="I100" s="39">
        <f t="shared" si="9"/>
        <v>118.11789562328705</v>
      </c>
    </row>
    <row r="101" spans="1:9" ht="31.5" customHeight="1" x14ac:dyDescent="0.25">
      <c r="A101" s="14" t="s">
        <v>89</v>
      </c>
      <c r="B101" s="15" t="s">
        <v>88</v>
      </c>
      <c r="C101" s="16">
        <f>C102+C109+C130+C145</f>
        <v>21867898.050000001</v>
      </c>
      <c r="D101" s="24">
        <f>D102+D109++++D130++++D145</f>
        <v>27218362.399999999</v>
      </c>
      <c r="E101" s="24">
        <f>E102+E109++E130+E145</f>
        <v>157276083.79999998</v>
      </c>
      <c r="F101" s="24">
        <f>F102+F109++F130+F145</f>
        <v>32170264.150000006</v>
      </c>
      <c r="G101" s="38">
        <f t="shared" si="10"/>
        <v>20.454644706762473</v>
      </c>
      <c r="H101" s="17">
        <f t="shared" si="11"/>
        <v>1.471118260952383</v>
      </c>
      <c r="I101" s="39">
        <f t="shared" si="9"/>
        <v>118.19323909802894</v>
      </c>
    </row>
    <row r="102" spans="1:9" ht="27" customHeight="1" x14ac:dyDescent="0.25">
      <c r="A102" s="18" t="s">
        <v>129</v>
      </c>
      <c r="B102" s="19" t="s">
        <v>90</v>
      </c>
      <c r="C102" s="20">
        <f>C103+C105</f>
        <v>8720149</v>
      </c>
      <c r="D102" s="23">
        <f>D103+D105</f>
        <v>7666344</v>
      </c>
      <c r="E102" s="23">
        <f>E103+E105</f>
        <v>25579800</v>
      </c>
      <c r="F102" s="23">
        <f>F103+F105</f>
        <v>8526600</v>
      </c>
      <c r="G102" s="38">
        <f t="shared" si="10"/>
        <v>33.333333333333329</v>
      </c>
      <c r="H102" s="21">
        <f t="shared" si="11"/>
        <v>0.97780439302126598</v>
      </c>
      <c r="I102" s="39">
        <f t="shared" si="9"/>
        <v>111.2212027010528</v>
      </c>
    </row>
    <row r="103" spans="1:9" ht="15" customHeight="1" x14ac:dyDescent="0.25">
      <c r="A103" s="18" t="s">
        <v>160</v>
      </c>
      <c r="B103" s="19" t="s">
        <v>91</v>
      </c>
      <c r="C103" s="20">
        <v>5096500</v>
      </c>
      <c r="D103" s="23">
        <v>6364593</v>
      </c>
      <c r="E103" s="23">
        <v>20453000</v>
      </c>
      <c r="F103" s="23">
        <v>7244901</v>
      </c>
      <c r="G103" s="38">
        <f t="shared" si="10"/>
        <v>35.422192343421507</v>
      </c>
      <c r="H103" s="21">
        <f t="shared" si="11"/>
        <v>1.4215443932110272</v>
      </c>
      <c r="I103" s="39">
        <f t="shared" si="9"/>
        <v>113.83133218416323</v>
      </c>
    </row>
    <row r="104" spans="1:9" ht="27" customHeight="1" x14ac:dyDescent="0.25">
      <c r="A104" s="18" t="s">
        <v>159</v>
      </c>
      <c r="B104" s="19" t="s">
        <v>92</v>
      </c>
      <c r="C104" s="20">
        <v>5096500</v>
      </c>
      <c r="D104" s="23">
        <v>6364593</v>
      </c>
      <c r="E104" s="23">
        <v>20453000</v>
      </c>
      <c r="F104" s="23">
        <v>7244901</v>
      </c>
      <c r="G104" s="38">
        <f t="shared" si="10"/>
        <v>35.422192343421507</v>
      </c>
      <c r="H104" s="21">
        <f t="shared" si="11"/>
        <v>1.4215443932110272</v>
      </c>
      <c r="I104" s="39">
        <f t="shared" si="9"/>
        <v>113.83133218416323</v>
      </c>
    </row>
    <row r="105" spans="1:9" ht="27" customHeight="1" x14ac:dyDescent="0.25">
      <c r="A105" s="18" t="s">
        <v>158</v>
      </c>
      <c r="B105" s="19" t="s">
        <v>93</v>
      </c>
      <c r="C105" s="20">
        <v>3623649</v>
      </c>
      <c r="D105" s="23">
        <v>1301751</v>
      </c>
      <c r="E105" s="23">
        <v>5126800</v>
      </c>
      <c r="F105" s="23">
        <v>1281699</v>
      </c>
      <c r="G105" s="38">
        <f t="shared" si="10"/>
        <v>24.999980494655535</v>
      </c>
      <c r="H105" s="21">
        <f t="shared" si="11"/>
        <v>0.35370395973782232</v>
      </c>
      <c r="I105" s="39">
        <f t="shared" si="9"/>
        <v>98.4596132440075</v>
      </c>
    </row>
    <row r="106" spans="1:9" ht="26.25" customHeight="1" x14ac:dyDescent="0.25">
      <c r="A106" s="18" t="s">
        <v>157</v>
      </c>
      <c r="B106" s="19" t="s">
        <v>94</v>
      </c>
      <c r="C106" s="20">
        <v>3623649</v>
      </c>
      <c r="D106" s="23">
        <v>1301751</v>
      </c>
      <c r="E106" s="23">
        <v>5126800</v>
      </c>
      <c r="F106" s="23">
        <v>1281699</v>
      </c>
      <c r="G106" s="38">
        <f t="shared" si="10"/>
        <v>24.999980494655535</v>
      </c>
      <c r="H106" s="21">
        <f t="shared" si="11"/>
        <v>0.35370395973782232</v>
      </c>
      <c r="I106" s="39">
        <f t="shared" si="9"/>
        <v>98.4596132440075</v>
      </c>
    </row>
    <row r="107" spans="1:9" ht="27" hidden="1" customHeight="1" x14ac:dyDescent="0.25">
      <c r="A107" s="18" t="s">
        <v>156</v>
      </c>
      <c r="B107" s="26" t="s">
        <v>132</v>
      </c>
      <c r="C107" s="27"/>
      <c r="D107" s="23"/>
      <c r="E107" s="23"/>
      <c r="F107" s="23"/>
      <c r="G107" s="38" t="e">
        <f t="shared" si="10"/>
        <v>#DIV/0!</v>
      </c>
      <c r="H107" s="21" t="e">
        <f t="shared" si="11"/>
        <v>#DIV/0!</v>
      </c>
      <c r="I107" s="39" t="e">
        <f t="shared" si="9"/>
        <v>#DIV/0!</v>
      </c>
    </row>
    <row r="108" spans="1:9" ht="27" hidden="1" customHeight="1" x14ac:dyDescent="0.25">
      <c r="A108" s="18" t="s">
        <v>155</v>
      </c>
      <c r="B108" s="26" t="s">
        <v>134</v>
      </c>
      <c r="C108" s="27"/>
      <c r="D108" s="23"/>
      <c r="E108" s="23"/>
      <c r="F108" s="23"/>
      <c r="G108" s="38" t="e">
        <f t="shared" si="10"/>
        <v>#DIV/0!</v>
      </c>
      <c r="H108" s="21" t="e">
        <f t="shared" si="11"/>
        <v>#DIV/0!</v>
      </c>
      <c r="I108" s="39" t="e">
        <f t="shared" si="9"/>
        <v>#DIV/0!</v>
      </c>
    </row>
    <row r="109" spans="1:9" ht="31.5" customHeight="1" x14ac:dyDescent="0.25">
      <c r="A109" s="18" t="s">
        <v>154</v>
      </c>
      <c r="B109" s="26" t="s">
        <v>95</v>
      </c>
      <c r="C109" s="27">
        <f>C118</f>
        <v>3000</v>
      </c>
      <c r="D109" s="23">
        <f>D114++D118++D120</f>
        <v>868293</v>
      </c>
      <c r="E109" s="23">
        <f>E110+E112+E114+E116+E118+E120+E128</f>
        <v>13604275.65</v>
      </c>
      <c r="F109" s="23">
        <f>F114++F118++F120</f>
        <v>995093.99</v>
      </c>
      <c r="G109" s="38">
        <f t="shared" si="10"/>
        <v>7.3145679755467166</v>
      </c>
      <c r="H109" s="21"/>
      <c r="I109" s="39">
        <f t="shared" si="9"/>
        <v>114.60347947063951</v>
      </c>
    </row>
    <row r="110" spans="1:9" ht="0.75" customHeight="1" x14ac:dyDescent="0.25">
      <c r="A110" s="28" t="s">
        <v>147</v>
      </c>
      <c r="B110" s="29" t="s">
        <v>268</v>
      </c>
      <c r="C110" s="30"/>
      <c r="D110" s="23"/>
      <c r="E110" s="23"/>
      <c r="F110" s="23"/>
      <c r="G110" s="38" t="e">
        <f t="shared" si="10"/>
        <v>#DIV/0!</v>
      </c>
      <c r="H110" s="21"/>
      <c r="I110" s="39" t="e">
        <f t="shared" si="9"/>
        <v>#DIV/0!</v>
      </c>
    </row>
    <row r="111" spans="1:9" ht="83.25" hidden="1" customHeight="1" x14ac:dyDescent="0.25">
      <c r="A111" s="28" t="s">
        <v>148</v>
      </c>
      <c r="B111" s="29" t="s">
        <v>267</v>
      </c>
      <c r="C111" s="30"/>
      <c r="D111" s="23"/>
      <c r="E111" s="23"/>
      <c r="F111" s="23"/>
      <c r="G111" s="38" t="e">
        <f t="shared" si="10"/>
        <v>#DIV/0!</v>
      </c>
      <c r="H111" s="21"/>
      <c r="I111" s="39" t="e">
        <f t="shared" si="9"/>
        <v>#DIV/0!</v>
      </c>
    </row>
    <row r="112" spans="1:9" ht="92.25" customHeight="1" x14ac:dyDescent="0.25">
      <c r="A112" s="18" t="s">
        <v>153</v>
      </c>
      <c r="B112" s="19" t="s">
        <v>120</v>
      </c>
      <c r="C112" s="20"/>
      <c r="D112" s="23"/>
      <c r="E112" s="23">
        <v>8959494</v>
      </c>
      <c r="F112" s="23"/>
      <c r="G112" s="38"/>
      <c r="H112" s="21"/>
      <c r="I112" s="39"/>
    </row>
    <row r="113" spans="1:9" ht="93.75" customHeight="1" x14ac:dyDescent="0.25">
      <c r="A113" s="18" t="s">
        <v>152</v>
      </c>
      <c r="B113" s="19" t="s">
        <v>96</v>
      </c>
      <c r="C113" s="20"/>
      <c r="D113" s="23"/>
      <c r="E113" s="23">
        <v>8959494</v>
      </c>
      <c r="F113" s="23"/>
      <c r="G113" s="38"/>
      <c r="H113" s="21"/>
      <c r="I113" s="39"/>
    </row>
    <row r="114" spans="1:9" ht="93.75" customHeight="1" x14ac:dyDescent="0.25">
      <c r="A114" s="18" t="s">
        <v>241</v>
      </c>
      <c r="B114" s="19" t="s">
        <v>242</v>
      </c>
      <c r="C114" s="20"/>
      <c r="D114" s="23">
        <v>418293</v>
      </c>
      <c r="E114" s="23">
        <v>1816975.23</v>
      </c>
      <c r="F114" s="23">
        <v>545093.99</v>
      </c>
      <c r="G114" s="38">
        <f t="shared" si="10"/>
        <v>30.000078206899939</v>
      </c>
      <c r="H114" s="21"/>
      <c r="I114" s="39">
        <f t="shared" si="9"/>
        <v>130.31391632181271</v>
      </c>
    </row>
    <row r="115" spans="1:9" ht="93.75" customHeight="1" x14ac:dyDescent="0.25">
      <c r="A115" s="18" t="s">
        <v>243</v>
      </c>
      <c r="B115" s="19" t="s">
        <v>244</v>
      </c>
      <c r="C115" s="20"/>
      <c r="D115" s="23">
        <v>418293</v>
      </c>
      <c r="E115" s="23">
        <v>1816975.23</v>
      </c>
      <c r="F115" s="23">
        <v>545093.99</v>
      </c>
      <c r="G115" s="38">
        <f t="shared" si="10"/>
        <v>30.000078206899939</v>
      </c>
      <c r="H115" s="21"/>
      <c r="I115" s="39">
        <f t="shared" si="9"/>
        <v>130.31391632181271</v>
      </c>
    </row>
    <row r="116" spans="1:9" ht="64.5" customHeight="1" x14ac:dyDescent="0.25">
      <c r="A116" s="18" t="s">
        <v>151</v>
      </c>
      <c r="B116" s="19" t="s">
        <v>139</v>
      </c>
      <c r="C116" s="20"/>
      <c r="D116" s="23"/>
      <c r="E116" s="23">
        <v>1780782</v>
      </c>
      <c r="F116" s="23"/>
      <c r="G116" s="38"/>
      <c r="H116" s="21"/>
      <c r="I116" s="39"/>
    </row>
    <row r="117" spans="1:9" ht="68.25" customHeight="1" x14ac:dyDescent="0.25">
      <c r="A117" s="18" t="s">
        <v>146</v>
      </c>
      <c r="B117" s="19" t="s">
        <v>140</v>
      </c>
      <c r="C117" s="20"/>
      <c r="D117" s="23"/>
      <c r="E117" s="23">
        <v>1780782</v>
      </c>
      <c r="F117" s="23"/>
      <c r="G117" s="38"/>
      <c r="H117" s="21"/>
      <c r="I117" s="39"/>
    </row>
    <row r="118" spans="1:9" ht="93.75" customHeight="1" x14ac:dyDescent="0.25">
      <c r="A118" s="18" t="s">
        <v>145</v>
      </c>
      <c r="B118" s="19" t="s">
        <v>183</v>
      </c>
      <c r="C118" s="20">
        <v>3000</v>
      </c>
      <c r="D118" s="23">
        <v>450000</v>
      </c>
      <c r="E118" s="23">
        <v>450000</v>
      </c>
      <c r="F118" s="23">
        <v>450000</v>
      </c>
      <c r="G118" s="38">
        <f t="shared" si="10"/>
        <v>100</v>
      </c>
      <c r="H118" s="21"/>
      <c r="I118" s="39">
        <f t="shared" si="9"/>
        <v>100</v>
      </c>
    </row>
    <row r="119" spans="1:9" ht="93.75" customHeight="1" x14ac:dyDescent="0.25">
      <c r="A119" s="18" t="s">
        <v>182</v>
      </c>
      <c r="B119" s="19" t="s">
        <v>184</v>
      </c>
      <c r="C119" s="20">
        <v>3000</v>
      </c>
      <c r="D119" s="23">
        <v>450000</v>
      </c>
      <c r="E119" s="23">
        <v>450000</v>
      </c>
      <c r="F119" s="23">
        <v>450000</v>
      </c>
      <c r="G119" s="38">
        <f t="shared" si="10"/>
        <v>100</v>
      </c>
      <c r="H119" s="21"/>
      <c r="I119" s="39">
        <f t="shared" si="9"/>
        <v>100</v>
      </c>
    </row>
    <row r="120" spans="1:9" ht="93.75" customHeight="1" x14ac:dyDescent="0.25">
      <c r="A120" s="18" t="s">
        <v>161</v>
      </c>
      <c r="B120" s="19" t="s">
        <v>185</v>
      </c>
      <c r="C120" s="20"/>
      <c r="D120" s="23"/>
      <c r="E120" s="23">
        <v>33891</v>
      </c>
      <c r="F120" s="23"/>
      <c r="G120" s="38"/>
      <c r="H120" s="21"/>
      <c r="I120" s="39"/>
    </row>
    <row r="121" spans="1:9" ht="93.75" customHeight="1" x14ac:dyDescent="0.25">
      <c r="A121" s="18" t="s">
        <v>162</v>
      </c>
      <c r="B121" s="19" t="s">
        <v>186</v>
      </c>
      <c r="C121" s="20"/>
      <c r="D121" s="23"/>
      <c r="E121" s="23">
        <v>33891</v>
      </c>
      <c r="F121" s="23"/>
      <c r="G121" s="38"/>
      <c r="H121" s="21"/>
      <c r="I121" s="39"/>
    </row>
    <row r="122" spans="1:9" ht="0.75" customHeight="1" x14ac:dyDescent="0.25">
      <c r="A122" s="18" t="s">
        <v>147</v>
      </c>
      <c r="B122" s="19" t="s">
        <v>137</v>
      </c>
      <c r="C122" s="20"/>
      <c r="D122" s="23"/>
      <c r="E122" s="23"/>
      <c r="F122" s="23"/>
      <c r="G122" s="38"/>
      <c r="H122" s="21"/>
      <c r="I122" s="39"/>
    </row>
    <row r="123" spans="1:9" ht="93.75" hidden="1" customHeight="1" x14ac:dyDescent="0.25">
      <c r="A123" s="18" t="s">
        <v>148</v>
      </c>
      <c r="B123" s="19" t="s">
        <v>138</v>
      </c>
      <c r="C123" s="20"/>
      <c r="D123" s="23"/>
      <c r="E123" s="23"/>
      <c r="F123" s="23"/>
      <c r="G123" s="38"/>
      <c r="H123" s="21"/>
      <c r="I123" s="39"/>
    </row>
    <row r="124" spans="1:9" ht="47.25" hidden="1" customHeight="1" x14ac:dyDescent="0.25">
      <c r="A124" s="18" t="s">
        <v>149</v>
      </c>
      <c r="B124" s="19" t="s">
        <v>128</v>
      </c>
      <c r="C124" s="20"/>
      <c r="D124" s="23"/>
      <c r="E124" s="23"/>
      <c r="F124" s="23"/>
      <c r="G124" s="38"/>
      <c r="H124" s="21"/>
      <c r="I124" s="39"/>
    </row>
    <row r="125" spans="1:9" ht="46.5" hidden="1" customHeight="1" x14ac:dyDescent="0.25">
      <c r="A125" s="18" t="s">
        <v>150</v>
      </c>
      <c r="B125" s="19" t="s">
        <v>128</v>
      </c>
      <c r="C125" s="20"/>
      <c r="D125" s="23"/>
      <c r="E125" s="23"/>
      <c r="F125" s="23"/>
      <c r="G125" s="38"/>
      <c r="H125" s="21"/>
      <c r="I125" s="39"/>
    </row>
    <row r="126" spans="1:9" ht="46.5" hidden="1" customHeight="1" x14ac:dyDescent="0.25">
      <c r="A126" s="18" t="s">
        <v>161</v>
      </c>
      <c r="B126" s="19" t="s">
        <v>133</v>
      </c>
      <c r="C126" s="20"/>
      <c r="D126" s="23"/>
      <c r="E126" s="23"/>
      <c r="F126" s="23"/>
      <c r="G126" s="38"/>
      <c r="H126" s="21"/>
      <c r="I126" s="39"/>
    </row>
    <row r="127" spans="1:9" ht="46.5" hidden="1" customHeight="1" x14ac:dyDescent="0.25">
      <c r="A127" s="18" t="s">
        <v>162</v>
      </c>
      <c r="B127" s="19" t="s">
        <v>141</v>
      </c>
      <c r="C127" s="20"/>
      <c r="D127" s="23"/>
      <c r="E127" s="23"/>
      <c r="F127" s="23"/>
      <c r="G127" s="38"/>
      <c r="H127" s="21"/>
      <c r="I127" s="39"/>
    </row>
    <row r="128" spans="1:9" ht="15" customHeight="1" x14ac:dyDescent="0.25">
      <c r="A128" s="18" t="s">
        <v>163</v>
      </c>
      <c r="B128" s="19" t="s">
        <v>97</v>
      </c>
      <c r="C128" s="20"/>
      <c r="D128" s="23"/>
      <c r="E128" s="23">
        <v>563133.42000000004</v>
      </c>
      <c r="F128" s="23"/>
      <c r="G128" s="38"/>
      <c r="H128" s="21"/>
      <c r="I128" s="39"/>
    </row>
    <row r="129" spans="1:9" ht="15" customHeight="1" x14ac:dyDescent="0.25">
      <c r="A129" s="18" t="s">
        <v>164</v>
      </c>
      <c r="B129" s="19" t="s">
        <v>98</v>
      </c>
      <c r="C129" s="20"/>
      <c r="D129" s="23"/>
      <c r="E129" s="23">
        <v>563133.42000000004</v>
      </c>
      <c r="F129" s="37"/>
      <c r="G129" s="38"/>
      <c r="H129" s="21"/>
      <c r="I129" s="39"/>
    </row>
    <row r="130" spans="1:9" ht="34.5" customHeight="1" x14ac:dyDescent="0.25">
      <c r="A130" s="18" t="s">
        <v>165</v>
      </c>
      <c r="B130" s="19" t="s">
        <v>99</v>
      </c>
      <c r="C130" s="20">
        <f>C131+C133+C137</f>
        <v>12541812.060000001</v>
      </c>
      <c r="D130" s="23">
        <f>D131+D133+D135+D137+D139+D141+D143</f>
        <v>17389149.129999999</v>
      </c>
      <c r="E130" s="23">
        <f>E131+E133+E135+E137+E139</f>
        <v>110901467.55</v>
      </c>
      <c r="F130" s="23">
        <f>F131+F133+F135+F137+F139+F141+F143</f>
        <v>21270259.130000003</v>
      </c>
      <c r="G130" s="38">
        <f t="shared" si="10"/>
        <v>19.179420795680898</v>
      </c>
      <c r="H130" s="21">
        <f t="shared" si="11"/>
        <v>1.69594784455732</v>
      </c>
      <c r="I130" s="39">
        <f t="shared" si="9"/>
        <v>122.3191484010236</v>
      </c>
    </row>
    <row r="131" spans="1:9" ht="45" customHeight="1" x14ac:dyDescent="0.25">
      <c r="A131" s="18" t="s">
        <v>166</v>
      </c>
      <c r="B131" s="19" t="s">
        <v>104</v>
      </c>
      <c r="C131" s="20">
        <f>C132</f>
        <v>12419578.51</v>
      </c>
      <c r="D131" s="23">
        <v>17202322.469999999</v>
      </c>
      <c r="E131" s="23">
        <v>90246638.549999997</v>
      </c>
      <c r="F131" s="23">
        <v>18810686.210000001</v>
      </c>
      <c r="G131" s="38">
        <f t="shared" si="10"/>
        <v>20.843641948589784</v>
      </c>
      <c r="H131" s="21">
        <f t="shared" si="11"/>
        <v>1.5145994040662496</v>
      </c>
      <c r="I131" s="39">
        <f t="shared" si="9"/>
        <v>109.34968951317421</v>
      </c>
    </row>
    <row r="132" spans="1:9" ht="45" customHeight="1" x14ac:dyDescent="0.25">
      <c r="A132" s="18" t="s">
        <v>167</v>
      </c>
      <c r="B132" s="19" t="s">
        <v>105</v>
      </c>
      <c r="C132" s="20">
        <v>12419578.51</v>
      </c>
      <c r="D132" s="23">
        <v>17202322.469999999</v>
      </c>
      <c r="E132" s="23">
        <v>90246638.549999997</v>
      </c>
      <c r="F132" s="23">
        <v>18810686.210000001</v>
      </c>
      <c r="G132" s="38">
        <f t="shared" si="10"/>
        <v>20.843641948589784</v>
      </c>
      <c r="H132" s="21">
        <f t="shared" si="11"/>
        <v>1.5145994040662496</v>
      </c>
      <c r="I132" s="39">
        <f t="shared" si="9"/>
        <v>109.34968951317421</v>
      </c>
    </row>
    <row r="133" spans="1:9" ht="78" customHeight="1" x14ac:dyDescent="0.25">
      <c r="A133" s="18" t="s">
        <v>168</v>
      </c>
      <c r="B133" s="19" t="s">
        <v>106</v>
      </c>
      <c r="C133" s="20">
        <v>33015.300000000003</v>
      </c>
      <c r="D133" s="23">
        <v>56742.16</v>
      </c>
      <c r="E133" s="23">
        <v>555455</v>
      </c>
      <c r="F133" s="23">
        <v>62155.92</v>
      </c>
      <c r="G133" s="38">
        <f t="shared" si="10"/>
        <v>11.190091006472171</v>
      </c>
      <c r="H133" s="21">
        <f t="shared" si="11"/>
        <v>1.8826398669707678</v>
      </c>
      <c r="I133" s="39">
        <f t="shared" si="9"/>
        <v>109.54098328297688</v>
      </c>
    </row>
    <row r="134" spans="1:9" ht="76.5" customHeight="1" x14ac:dyDescent="0.25">
      <c r="A134" s="18" t="s">
        <v>169</v>
      </c>
      <c r="B134" s="19" t="s">
        <v>107</v>
      </c>
      <c r="C134" s="20">
        <v>33015.300000000003</v>
      </c>
      <c r="D134" s="23">
        <v>56742.16</v>
      </c>
      <c r="E134" s="23">
        <v>555455</v>
      </c>
      <c r="F134" s="23">
        <v>62155.92</v>
      </c>
      <c r="G134" s="38">
        <f t="shared" si="10"/>
        <v>11.190091006472171</v>
      </c>
      <c r="H134" s="21">
        <f t="shared" si="11"/>
        <v>1.8826398669707678</v>
      </c>
      <c r="I134" s="39">
        <f t="shared" si="9"/>
        <v>109.54098328297688</v>
      </c>
    </row>
    <row r="135" spans="1:9" ht="73.5" customHeight="1" x14ac:dyDescent="0.25">
      <c r="A135" s="18" t="s">
        <v>170</v>
      </c>
      <c r="B135" s="19" t="s">
        <v>108</v>
      </c>
      <c r="C135" s="20"/>
      <c r="D135" s="23"/>
      <c r="E135" s="23">
        <v>20097000</v>
      </c>
      <c r="F135" s="23">
        <v>2397417</v>
      </c>
      <c r="G135" s="38">
        <f t="shared" si="10"/>
        <v>11.929228243021345</v>
      </c>
      <c r="H135" s="21"/>
      <c r="I135" s="39"/>
    </row>
    <row r="136" spans="1:9" ht="75" customHeight="1" x14ac:dyDescent="0.25">
      <c r="A136" s="18" t="s">
        <v>171</v>
      </c>
      <c r="B136" s="19" t="s">
        <v>109</v>
      </c>
      <c r="C136" s="20"/>
      <c r="D136" s="23"/>
      <c r="E136" s="23">
        <v>20097000</v>
      </c>
      <c r="F136" s="23">
        <v>2397417</v>
      </c>
      <c r="G136" s="38">
        <f t="shared" si="10"/>
        <v>11.929228243021345</v>
      </c>
      <c r="H136" s="21"/>
      <c r="I136" s="39"/>
    </row>
    <row r="137" spans="1:9" ht="46.5" customHeight="1" x14ac:dyDescent="0.25">
      <c r="A137" s="18" t="s">
        <v>172</v>
      </c>
      <c r="B137" s="19" t="s">
        <v>100</v>
      </c>
      <c r="C137" s="20">
        <v>89218.25</v>
      </c>
      <c r="D137" s="23">
        <v>129317.5</v>
      </c>
      <c r="E137" s="23"/>
      <c r="F137" s="23"/>
      <c r="G137" s="38"/>
      <c r="H137" s="21"/>
      <c r="I137" s="39"/>
    </row>
    <row r="138" spans="1:9" ht="48.75" customHeight="1" x14ac:dyDescent="0.25">
      <c r="A138" s="18" t="s">
        <v>173</v>
      </c>
      <c r="B138" s="19" t="s">
        <v>101</v>
      </c>
      <c r="C138" s="20">
        <v>89218.25</v>
      </c>
      <c r="D138" s="23">
        <v>129317.5</v>
      </c>
      <c r="E138" s="23"/>
      <c r="F138" s="23"/>
      <c r="G138" s="38"/>
      <c r="H138" s="21"/>
      <c r="I138" s="39"/>
    </row>
    <row r="139" spans="1:9" ht="63.75" customHeight="1" x14ac:dyDescent="0.25">
      <c r="A139" s="18" t="s">
        <v>187</v>
      </c>
      <c r="B139" s="19" t="s">
        <v>188</v>
      </c>
      <c r="C139" s="20"/>
      <c r="D139" s="23">
        <v>767</v>
      </c>
      <c r="E139" s="23">
        <v>2374</v>
      </c>
      <c r="F139" s="23"/>
      <c r="G139" s="38"/>
      <c r="H139" s="21"/>
      <c r="I139" s="39"/>
    </row>
    <row r="140" spans="1:9" ht="45" customHeight="1" x14ac:dyDescent="0.25">
      <c r="A140" s="18" t="s">
        <v>187</v>
      </c>
      <c r="B140" s="19" t="s">
        <v>189</v>
      </c>
      <c r="C140" s="20"/>
      <c r="D140" s="23">
        <v>767</v>
      </c>
      <c r="E140" s="23">
        <v>2374</v>
      </c>
      <c r="F140" s="23"/>
      <c r="G140" s="38"/>
      <c r="H140" s="21"/>
      <c r="I140" s="39"/>
    </row>
    <row r="141" spans="1:9" ht="51.75" hidden="1" customHeight="1" x14ac:dyDescent="0.25">
      <c r="A141" s="18" t="s">
        <v>174</v>
      </c>
      <c r="B141" s="19" t="s">
        <v>102</v>
      </c>
      <c r="C141" s="20"/>
      <c r="D141" s="23"/>
      <c r="E141" s="37"/>
      <c r="F141" s="37"/>
      <c r="G141" s="38" t="e">
        <f t="shared" ref="G141:G160" si="12">F141/E141*100</f>
        <v>#DIV/0!</v>
      </c>
      <c r="H141" s="21"/>
      <c r="I141" s="39" t="e">
        <f t="shared" ref="I141:I160" si="13">F141/D141*100</f>
        <v>#DIV/0!</v>
      </c>
    </row>
    <row r="142" spans="1:9" ht="65.25" hidden="1" customHeight="1" x14ac:dyDescent="0.25">
      <c r="A142" s="18" t="s">
        <v>175</v>
      </c>
      <c r="B142" s="19" t="s">
        <v>103</v>
      </c>
      <c r="C142" s="20"/>
      <c r="D142" s="23"/>
      <c r="E142" s="37"/>
      <c r="F142" s="37"/>
      <c r="G142" s="38" t="e">
        <f t="shared" si="12"/>
        <v>#DIV/0!</v>
      </c>
      <c r="H142" s="21"/>
      <c r="I142" s="39" t="e">
        <f t="shared" si="13"/>
        <v>#DIV/0!</v>
      </c>
    </row>
    <row r="143" spans="1:9" ht="65.25" hidden="1" customHeight="1" x14ac:dyDescent="0.25">
      <c r="A143" s="18" t="s">
        <v>220</v>
      </c>
      <c r="B143" s="19" t="s">
        <v>222</v>
      </c>
      <c r="C143" s="20"/>
      <c r="D143" s="23"/>
      <c r="E143" s="37"/>
      <c r="F143" s="37"/>
      <c r="G143" s="38" t="e">
        <f t="shared" si="12"/>
        <v>#DIV/0!</v>
      </c>
      <c r="H143" s="21"/>
      <c r="I143" s="39" t="e">
        <f t="shared" si="13"/>
        <v>#DIV/0!</v>
      </c>
    </row>
    <row r="144" spans="1:9" ht="65.25" hidden="1" customHeight="1" x14ac:dyDescent="0.25">
      <c r="A144" s="18" t="s">
        <v>221</v>
      </c>
      <c r="B144" s="19" t="s">
        <v>223</v>
      </c>
      <c r="C144" s="20"/>
      <c r="D144" s="23"/>
      <c r="E144" s="37"/>
      <c r="F144" s="37"/>
      <c r="G144" s="38" t="e">
        <f t="shared" si="12"/>
        <v>#DIV/0!</v>
      </c>
      <c r="H144" s="21"/>
      <c r="I144" s="39" t="e">
        <f t="shared" si="13"/>
        <v>#DIV/0!</v>
      </c>
    </row>
    <row r="145" spans="1:9" ht="30" customHeight="1" x14ac:dyDescent="0.25">
      <c r="A145" s="18" t="s">
        <v>176</v>
      </c>
      <c r="B145" s="19" t="s">
        <v>110</v>
      </c>
      <c r="C145" s="20">
        <f>C146+C152</f>
        <v>602936.99</v>
      </c>
      <c r="D145" s="23">
        <f>D146+D148+D150+D152</f>
        <v>1294576.27</v>
      </c>
      <c r="E145" s="23">
        <f>E146+E148+E150+E152</f>
        <v>7190540.5999999996</v>
      </c>
      <c r="F145" s="23">
        <f>F146+F148+F150+F152</f>
        <v>1378311.03</v>
      </c>
      <c r="G145" s="38">
        <f t="shared" si="12"/>
        <v>19.168392290282039</v>
      </c>
      <c r="H145" s="21">
        <f t="shared" si="11"/>
        <v>2.2859951418804143</v>
      </c>
      <c r="I145" s="39">
        <f t="shared" si="13"/>
        <v>106.46812103237455</v>
      </c>
    </row>
    <row r="146" spans="1:9" ht="62.25" customHeight="1" x14ac:dyDescent="0.25">
      <c r="A146" s="18" t="s">
        <v>177</v>
      </c>
      <c r="B146" s="19" t="s">
        <v>111</v>
      </c>
      <c r="C146" s="20">
        <v>553371.24</v>
      </c>
      <c r="D146" s="23">
        <v>325057.64</v>
      </c>
      <c r="E146" s="23">
        <v>1772537</v>
      </c>
      <c r="F146" s="23">
        <v>446011.55</v>
      </c>
      <c r="G146" s="38">
        <f t="shared" si="12"/>
        <v>25.162326653830075</v>
      </c>
      <c r="H146" s="21">
        <f t="shared" si="11"/>
        <v>0.80598975472595935</v>
      </c>
      <c r="I146" s="39">
        <f t="shared" si="13"/>
        <v>137.20998835775708</v>
      </c>
    </row>
    <row r="147" spans="1:9" ht="75" customHeight="1" x14ac:dyDescent="0.25">
      <c r="A147" s="31" t="s">
        <v>178</v>
      </c>
      <c r="B147" s="19" t="s">
        <v>112</v>
      </c>
      <c r="C147" s="20">
        <v>553371.24</v>
      </c>
      <c r="D147" s="23">
        <v>325057.64</v>
      </c>
      <c r="E147" s="23">
        <v>1772537</v>
      </c>
      <c r="F147" s="23">
        <v>446011.55</v>
      </c>
      <c r="G147" s="38">
        <f t="shared" si="12"/>
        <v>25.162326653830075</v>
      </c>
      <c r="H147" s="21">
        <f t="shared" si="11"/>
        <v>0.80598975472595935</v>
      </c>
      <c r="I147" s="39">
        <f t="shared" si="13"/>
        <v>137.20998835775708</v>
      </c>
    </row>
    <row r="148" spans="1:9" ht="75" customHeight="1" x14ac:dyDescent="0.25">
      <c r="A148" s="31" t="s">
        <v>271</v>
      </c>
      <c r="B148" s="19" t="s">
        <v>270</v>
      </c>
      <c r="C148" s="20"/>
      <c r="D148" s="23">
        <v>117657</v>
      </c>
      <c r="E148" s="23">
        <v>463940.6</v>
      </c>
      <c r="F148" s="23">
        <v>111455</v>
      </c>
      <c r="G148" s="38">
        <f t="shared" si="12"/>
        <v>24.023549566474674</v>
      </c>
      <c r="H148" s="21"/>
      <c r="I148" s="39">
        <f t="shared" si="13"/>
        <v>94.728745421011922</v>
      </c>
    </row>
    <row r="149" spans="1:9" ht="91.5" customHeight="1" x14ac:dyDescent="0.25">
      <c r="A149" s="31" t="s">
        <v>272</v>
      </c>
      <c r="B149" s="19" t="s">
        <v>269</v>
      </c>
      <c r="C149" s="20"/>
      <c r="D149" s="23">
        <v>111657</v>
      </c>
      <c r="E149" s="23">
        <v>463940.6</v>
      </c>
      <c r="F149" s="23">
        <v>111455</v>
      </c>
      <c r="G149" s="38">
        <f t="shared" si="12"/>
        <v>24.023549566474674</v>
      </c>
      <c r="H149" s="21"/>
      <c r="I149" s="39">
        <f t="shared" si="13"/>
        <v>99.819088816643827</v>
      </c>
    </row>
    <row r="150" spans="1:9" ht="75" customHeight="1" x14ac:dyDescent="0.25">
      <c r="A150" s="31" t="s">
        <v>245</v>
      </c>
      <c r="B150" s="19" t="s">
        <v>246</v>
      </c>
      <c r="C150" s="20"/>
      <c r="D150" s="23">
        <v>794220</v>
      </c>
      <c r="E150" s="23">
        <v>4609080</v>
      </c>
      <c r="F150" s="23">
        <v>768180</v>
      </c>
      <c r="G150" s="38">
        <f t="shared" si="12"/>
        <v>16.666666666666664</v>
      </c>
      <c r="H150" s="21"/>
      <c r="I150" s="39">
        <f t="shared" si="13"/>
        <v>96.721311475409834</v>
      </c>
    </row>
    <row r="151" spans="1:9" ht="75" customHeight="1" x14ac:dyDescent="0.25">
      <c r="A151" s="31" t="s">
        <v>247</v>
      </c>
      <c r="B151" s="19" t="s">
        <v>248</v>
      </c>
      <c r="C151" s="20"/>
      <c r="D151" s="23">
        <v>794220</v>
      </c>
      <c r="E151" s="23">
        <v>4609080</v>
      </c>
      <c r="F151" s="23">
        <v>768180</v>
      </c>
      <c r="G151" s="38">
        <f t="shared" si="12"/>
        <v>16.666666666666664</v>
      </c>
      <c r="H151" s="21"/>
      <c r="I151" s="39">
        <f t="shared" si="13"/>
        <v>96.721311475409834</v>
      </c>
    </row>
    <row r="152" spans="1:9" ht="31.5" customHeight="1" x14ac:dyDescent="0.25">
      <c r="A152" s="18" t="s">
        <v>179</v>
      </c>
      <c r="B152" s="19" t="s">
        <v>113</v>
      </c>
      <c r="C152" s="20">
        <v>49565.75</v>
      </c>
      <c r="D152" s="23">
        <v>57641.63</v>
      </c>
      <c r="E152" s="23">
        <v>344983</v>
      </c>
      <c r="F152" s="23">
        <v>52664.480000000003</v>
      </c>
      <c r="G152" s="38">
        <f t="shared" si="12"/>
        <v>15.265818895423832</v>
      </c>
      <c r="H152" s="21">
        <f t="shared" si="11"/>
        <v>1.062517565052481</v>
      </c>
      <c r="I152" s="39">
        <f t="shared" si="13"/>
        <v>91.365355212890421</v>
      </c>
    </row>
    <row r="153" spans="1:9" ht="30.75" customHeight="1" x14ac:dyDescent="0.25">
      <c r="A153" s="18" t="s">
        <v>180</v>
      </c>
      <c r="B153" s="19" t="s">
        <v>114</v>
      </c>
      <c r="C153" s="20">
        <v>49565.75</v>
      </c>
      <c r="D153" s="23">
        <v>57641.63</v>
      </c>
      <c r="E153" s="23">
        <v>344983</v>
      </c>
      <c r="F153" s="23">
        <v>52664.480000000003</v>
      </c>
      <c r="G153" s="38">
        <f t="shared" si="12"/>
        <v>15.265818895423832</v>
      </c>
      <c r="H153" s="21">
        <f t="shared" si="11"/>
        <v>1.062517565052481</v>
      </c>
      <c r="I153" s="39">
        <f t="shared" si="13"/>
        <v>91.365355212890421</v>
      </c>
    </row>
    <row r="154" spans="1:9" ht="120.75" customHeight="1" x14ac:dyDescent="0.25">
      <c r="A154" s="18" t="s">
        <v>280</v>
      </c>
      <c r="B154" s="19" t="s">
        <v>282</v>
      </c>
      <c r="C154" s="20"/>
      <c r="D154" s="23"/>
      <c r="E154" s="23"/>
      <c r="F154" s="23">
        <v>-20507.259999999998</v>
      </c>
      <c r="G154" s="38"/>
      <c r="H154" s="21"/>
      <c r="I154" s="39"/>
    </row>
    <row r="155" spans="1:9" ht="122.25" customHeight="1" x14ac:dyDescent="0.25">
      <c r="A155" s="18" t="s">
        <v>281</v>
      </c>
      <c r="B155" s="19" t="s">
        <v>283</v>
      </c>
      <c r="C155" s="20"/>
      <c r="D155" s="23"/>
      <c r="E155" s="23"/>
      <c r="F155" s="23">
        <v>-20507.259999999998</v>
      </c>
      <c r="G155" s="38"/>
      <c r="H155" s="21"/>
      <c r="I155" s="39"/>
    </row>
    <row r="156" spans="1:9" ht="53.25" hidden="1" customHeight="1" x14ac:dyDescent="0.25">
      <c r="A156" s="18" t="s">
        <v>116</v>
      </c>
      <c r="B156" s="19" t="s">
        <v>115</v>
      </c>
      <c r="C156" s="19"/>
      <c r="D156" s="23"/>
      <c r="E156" s="23"/>
      <c r="F156" s="23"/>
      <c r="G156" s="38" t="e">
        <f t="shared" si="12"/>
        <v>#DIV/0!</v>
      </c>
      <c r="H156" s="21" t="e">
        <f t="shared" si="11"/>
        <v>#DIV/0!</v>
      </c>
      <c r="I156" s="39" t="e">
        <f t="shared" si="13"/>
        <v>#DIV/0!</v>
      </c>
    </row>
    <row r="157" spans="1:9" ht="31.5" hidden="1" customHeight="1" x14ac:dyDescent="0.25">
      <c r="A157" s="18" t="s">
        <v>130</v>
      </c>
      <c r="B157" s="19" t="s">
        <v>117</v>
      </c>
      <c r="C157" s="19"/>
      <c r="D157" s="23"/>
      <c r="E157" s="23"/>
      <c r="F157" s="23"/>
      <c r="G157" s="38" t="e">
        <f t="shared" si="12"/>
        <v>#DIV/0!</v>
      </c>
      <c r="H157" s="21" t="e">
        <f t="shared" si="11"/>
        <v>#DIV/0!</v>
      </c>
      <c r="I157" s="39" t="e">
        <f t="shared" si="13"/>
        <v>#DIV/0!</v>
      </c>
    </row>
    <row r="158" spans="1:9" ht="31.5" hidden="1" customHeight="1" x14ac:dyDescent="0.25">
      <c r="A158" s="18" t="s">
        <v>181</v>
      </c>
      <c r="B158" s="19" t="s">
        <v>117</v>
      </c>
      <c r="C158" s="19"/>
      <c r="D158" s="23"/>
      <c r="E158" s="23"/>
      <c r="F158" s="23"/>
      <c r="G158" s="38" t="e">
        <f t="shared" si="12"/>
        <v>#DIV/0!</v>
      </c>
      <c r="H158" s="21" t="e">
        <f t="shared" si="11"/>
        <v>#DIV/0!</v>
      </c>
      <c r="I158" s="39" t="e">
        <f t="shared" si="13"/>
        <v>#DIV/0!</v>
      </c>
    </row>
    <row r="159" spans="1:9" ht="0.75" customHeight="1" x14ac:dyDescent="0.25">
      <c r="A159" s="32"/>
      <c r="B159" s="33"/>
      <c r="C159" s="33"/>
      <c r="D159" s="34"/>
      <c r="E159" s="34"/>
      <c r="F159" s="34"/>
      <c r="G159" s="38" t="e">
        <f t="shared" si="12"/>
        <v>#DIV/0!</v>
      </c>
      <c r="H159" s="21"/>
      <c r="I159" s="39" t="e">
        <f t="shared" si="13"/>
        <v>#DIV/0!</v>
      </c>
    </row>
    <row r="160" spans="1:9" ht="15.75" x14ac:dyDescent="0.25">
      <c r="A160" s="35" t="s">
        <v>121</v>
      </c>
      <c r="B160" s="35"/>
      <c r="C160" s="36" t="e">
        <f>C7+C100</f>
        <v>#REF!</v>
      </c>
      <c r="D160" s="24">
        <f>D7+D100</f>
        <v>38886865.119999997</v>
      </c>
      <c r="E160" s="24">
        <f>E7+E100</f>
        <v>242675601.25999999</v>
      </c>
      <c r="F160" s="24">
        <f>F7+F100</f>
        <v>45553692.56000001</v>
      </c>
      <c r="G160" s="38">
        <f t="shared" si="12"/>
        <v>18.771434921137491</v>
      </c>
      <c r="H160" s="17" t="e">
        <f t="shared" si="11"/>
        <v>#REF!</v>
      </c>
      <c r="I160" s="39">
        <f t="shared" si="13"/>
        <v>117.14416273831027</v>
      </c>
    </row>
    <row r="161" spans="1:9" ht="15.75" x14ac:dyDescent="0.25">
      <c r="A161" s="8"/>
      <c r="B161" s="8"/>
      <c r="C161" s="8"/>
      <c r="D161" s="8"/>
      <c r="E161" s="8"/>
      <c r="F161" s="8"/>
      <c r="G161" s="8"/>
      <c r="H161" s="9"/>
      <c r="I161" s="9"/>
    </row>
    <row r="162" spans="1:9" ht="15.75" x14ac:dyDescent="0.25">
      <c r="A162" s="8"/>
      <c r="B162" s="8"/>
      <c r="C162" s="8"/>
      <c r="D162" s="8"/>
      <c r="E162" s="8"/>
      <c r="F162" s="8"/>
      <c r="G162" s="8"/>
    </row>
  </sheetData>
  <mergeCells count="10">
    <mergeCell ref="I4:I5"/>
    <mergeCell ref="D4:D5"/>
    <mergeCell ref="H4:H5"/>
    <mergeCell ref="B4:B5"/>
    <mergeCell ref="A4:A5"/>
    <mergeCell ref="G4:G5"/>
    <mergeCell ref="F4:F5"/>
    <mergeCell ref="E4:E5"/>
    <mergeCell ref="C4:C5"/>
    <mergeCell ref="A2:I2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2021-05-18T05:34:15Z</cp:lastPrinted>
  <dcterms:created xsi:type="dcterms:W3CDTF">2016-07-05T13:04:41Z</dcterms:created>
  <dcterms:modified xsi:type="dcterms:W3CDTF">2024-04-12T06:33:59Z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