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I65" i="2" l="1"/>
  <c r="I68" i="2"/>
  <c r="I69" i="2"/>
  <c r="I12" i="2"/>
  <c r="I64" i="2"/>
  <c r="I139" i="2"/>
  <c r="I138" i="2"/>
  <c r="I142" i="2"/>
  <c r="F120" i="2"/>
  <c r="E120" i="2"/>
  <c r="G111" i="2"/>
  <c r="G110" i="2"/>
  <c r="F92" i="2"/>
  <c r="F61" i="2"/>
  <c r="G59" i="2" l="1"/>
  <c r="G60" i="2"/>
  <c r="F58" i="2"/>
  <c r="G58" i="2" s="1"/>
  <c r="E57" i="2"/>
  <c r="E52" i="2"/>
  <c r="D135" i="2"/>
  <c r="D120" i="2"/>
  <c r="D99" i="2"/>
  <c r="D92" i="2"/>
  <c r="D61" i="2"/>
  <c r="D57" i="2"/>
  <c r="D52" i="2"/>
  <c r="D51" i="2" s="1"/>
  <c r="D48" i="2"/>
  <c r="D44" i="2" s="1"/>
  <c r="D43" i="2" s="1"/>
  <c r="D35" i="2"/>
  <c r="D34" i="2" s="1"/>
  <c r="D28" i="2"/>
  <c r="D20" i="2"/>
  <c r="D15" i="2"/>
  <c r="D14" i="2" s="1"/>
  <c r="D9" i="2"/>
  <c r="D8" i="2" s="1"/>
  <c r="D91" i="2" l="1"/>
  <c r="D90" i="2" s="1"/>
  <c r="D7" i="2"/>
  <c r="D146" i="2" s="1"/>
  <c r="G68" i="2"/>
  <c r="I11" i="2"/>
  <c r="I16" i="2"/>
  <c r="I17" i="2"/>
  <c r="I18" i="2"/>
  <c r="I19" i="2"/>
  <c r="I21" i="2"/>
  <c r="I22" i="2"/>
  <c r="I24" i="2"/>
  <c r="I25" i="2"/>
  <c r="I26" i="2"/>
  <c r="I27" i="2"/>
  <c r="I29" i="2"/>
  <c r="I30" i="2"/>
  <c r="I31" i="2"/>
  <c r="I32" i="2"/>
  <c r="I33" i="2"/>
  <c r="I36" i="2"/>
  <c r="I37" i="2"/>
  <c r="I38" i="2"/>
  <c r="I39" i="2"/>
  <c r="I40" i="2"/>
  <c r="I41" i="2"/>
  <c r="I42" i="2"/>
  <c r="I45" i="2"/>
  <c r="I46" i="2"/>
  <c r="I47" i="2"/>
  <c r="I49" i="2"/>
  <c r="I50" i="2"/>
  <c r="I53" i="2"/>
  <c r="I54" i="2"/>
  <c r="I55" i="2"/>
  <c r="I56" i="2"/>
  <c r="I58" i="2"/>
  <c r="I59" i="2"/>
  <c r="I60" i="2"/>
  <c r="I66" i="2"/>
  <c r="I67" i="2"/>
  <c r="I71" i="2"/>
  <c r="I72" i="2"/>
  <c r="I73" i="2"/>
  <c r="I76" i="2"/>
  <c r="I77" i="2"/>
  <c r="I78" i="2"/>
  <c r="I79" i="2"/>
  <c r="I80" i="2"/>
  <c r="I84" i="2"/>
  <c r="I85" i="2"/>
  <c r="I86" i="2"/>
  <c r="I93" i="2"/>
  <c r="I94" i="2"/>
  <c r="I95" i="2"/>
  <c r="I96" i="2"/>
  <c r="I97" i="2"/>
  <c r="I98" i="2"/>
  <c r="I100" i="2"/>
  <c r="I101" i="2"/>
  <c r="I110" i="2"/>
  <c r="I111" i="2"/>
  <c r="I112" i="2"/>
  <c r="I113" i="2"/>
  <c r="I114" i="2"/>
  <c r="I115" i="2"/>
  <c r="I116" i="2"/>
  <c r="I117" i="2"/>
  <c r="I121" i="2"/>
  <c r="I122" i="2"/>
  <c r="I123" i="2"/>
  <c r="I124" i="2"/>
  <c r="I127" i="2"/>
  <c r="I128" i="2"/>
  <c r="I131" i="2"/>
  <c r="I132" i="2"/>
  <c r="I136" i="2"/>
  <c r="I137" i="2"/>
  <c r="I140" i="2"/>
  <c r="I141" i="2"/>
  <c r="I10" i="2"/>
  <c r="E99" i="2" l="1"/>
  <c r="F99" i="2"/>
  <c r="I99" i="2" s="1"/>
  <c r="F57" i="2"/>
  <c r="F35" i="2"/>
  <c r="I35" i="2" s="1"/>
  <c r="I57" i="2" l="1"/>
  <c r="G57" i="2"/>
  <c r="I120" i="2"/>
  <c r="F135" i="2"/>
  <c r="I135" i="2" s="1"/>
  <c r="E135" i="2"/>
  <c r="G138" i="2"/>
  <c r="G139" i="2"/>
  <c r="G54" i="2" l="1"/>
  <c r="G62" i="2"/>
  <c r="G63" i="2"/>
  <c r="G64" i="2"/>
  <c r="G65" i="2"/>
  <c r="G66" i="2"/>
  <c r="G67" i="2"/>
  <c r="G69" i="2"/>
  <c r="G70" i="2"/>
  <c r="G71" i="2"/>
  <c r="G76" i="2"/>
  <c r="G77" i="2"/>
  <c r="G78" i="2"/>
  <c r="G79" i="2"/>
  <c r="G80" i="2"/>
  <c r="G81" i="2"/>
  <c r="G82" i="2"/>
  <c r="G83" i="2"/>
  <c r="I61" i="2"/>
  <c r="E61" i="2"/>
  <c r="F48" i="2" l="1"/>
  <c r="I48" i="2" s="1"/>
  <c r="E48" i="2"/>
  <c r="F20" i="2"/>
  <c r="I20" i="2" s="1"/>
  <c r="E20" i="2"/>
  <c r="G27" i="2"/>
  <c r="G26" i="2"/>
  <c r="G132" i="2" l="1"/>
  <c r="F52" i="2" l="1"/>
  <c r="G53" i="2"/>
  <c r="G105" i="2"/>
  <c r="G104" i="2"/>
  <c r="E92" i="2"/>
  <c r="F51" i="2" l="1"/>
  <c r="I51" i="2" s="1"/>
  <c r="I52" i="2"/>
  <c r="F91" i="2"/>
  <c r="I92" i="2"/>
  <c r="E91" i="2"/>
  <c r="E90" i="2" s="1"/>
  <c r="G50" i="2"/>
  <c r="F34" i="2"/>
  <c r="I34" i="2" s="1"/>
  <c r="I91" i="2" l="1"/>
  <c r="F90" i="2"/>
  <c r="I90" i="2"/>
  <c r="H15" i="2"/>
  <c r="H14" i="2" s="1"/>
  <c r="E15" i="2"/>
  <c r="F15" i="2"/>
  <c r="E9" i="2"/>
  <c r="E8" i="2" s="1"/>
  <c r="F9" i="2"/>
  <c r="C20" i="2"/>
  <c r="C135" i="2"/>
  <c r="C121" i="2"/>
  <c r="C120" i="2" s="1"/>
  <c r="C99" i="2"/>
  <c r="C92" i="2"/>
  <c r="C61" i="2"/>
  <c r="C57" i="2"/>
  <c r="C51" i="2"/>
  <c r="C48" i="2"/>
  <c r="C44" i="2" s="1"/>
  <c r="C43" i="2" s="1"/>
  <c r="H50" i="2"/>
  <c r="C35" i="2"/>
  <c r="C34" i="2" s="1"/>
  <c r="C15" i="2"/>
  <c r="C14" i="2" s="1"/>
  <c r="C9" i="2"/>
  <c r="C8" i="2" s="1"/>
  <c r="F14" i="2" l="1"/>
  <c r="I14" i="2" s="1"/>
  <c r="I15" i="2"/>
  <c r="F8" i="2"/>
  <c r="I8" i="2" s="1"/>
  <c r="I9" i="2"/>
  <c r="C91" i="2"/>
  <c r="C90" i="2" s="1"/>
  <c r="C7" i="2"/>
  <c r="E14" i="2"/>
  <c r="G15" i="2"/>
  <c r="H10" i="2"/>
  <c r="H11" i="2"/>
  <c r="H12" i="2"/>
  <c r="H13" i="2"/>
  <c r="H22" i="2"/>
  <c r="H24" i="2"/>
  <c r="H25" i="2"/>
  <c r="H29" i="2"/>
  <c r="H30" i="2"/>
  <c r="H31" i="2"/>
  <c r="H32" i="2"/>
  <c r="H33" i="2"/>
  <c r="H36" i="2"/>
  <c r="H37" i="2"/>
  <c r="H38" i="2"/>
  <c r="H39" i="2"/>
  <c r="H40" i="2"/>
  <c r="H41" i="2"/>
  <c r="H42" i="2"/>
  <c r="H45" i="2"/>
  <c r="H46" i="2"/>
  <c r="H47" i="2"/>
  <c r="H49" i="2"/>
  <c r="H52" i="2"/>
  <c r="H55" i="2"/>
  <c r="H56" i="2"/>
  <c r="H57" i="2"/>
  <c r="H58" i="2"/>
  <c r="H59" i="2"/>
  <c r="H60" i="2"/>
  <c r="H61" i="2"/>
  <c r="H87" i="2"/>
  <c r="H88" i="2"/>
  <c r="H89" i="2"/>
  <c r="H90" i="2"/>
  <c r="H92" i="2"/>
  <c r="H93" i="2"/>
  <c r="H94" i="2"/>
  <c r="H95" i="2"/>
  <c r="H96" i="2"/>
  <c r="H97" i="2"/>
  <c r="H98" i="2"/>
  <c r="H120" i="2"/>
  <c r="H121" i="2"/>
  <c r="H122" i="2"/>
  <c r="H123" i="2"/>
  <c r="H124" i="2"/>
  <c r="H127" i="2"/>
  <c r="H128" i="2"/>
  <c r="H135" i="2"/>
  <c r="H136" i="2"/>
  <c r="H137" i="2"/>
  <c r="H140" i="2"/>
  <c r="H141" i="2"/>
  <c r="H142" i="2"/>
  <c r="H143" i="2"/>
  <c r="H144" i="2"/>
  <c r="H91" i="2" l="1"/>
  <c r="C146" i="2"/>
  <c r="H51" i="2"/>
  <c r="F28" i="2"/>
  <c r="I28" i="2" s="1"/>
  <c r="H28" i="2" l="1"/>
  <c r="H21" i="2"/>
  <c r="F44" i="2"/>
  <c r="I44" i="2" s="1"/>
  <c r="H48" i="2"/>
  <c r="H34" i="2"/>
  <c r="H35" i="2"/>
  <c r="H9" i="2"/>
  <c r="E28" i="2"/>
  <c r="E35" i="2"/>
  <c r="E34" i="2" s="1"/>
  <c r="E44" i="2"/>
  <c r="E43" i="2" s="1"/>
  <c r="E51" i="2"/>
  <c r="G130" i="2"/>
  <c r="G129" i="2"/>
  <c r="G109" i="2"/>
  <c r="G108" i="2"/>
  <c r="H20" i="2" l="1"/>
  <c r="E7" i="2"/>
  <c r="E146" i="2" s="1"/>
  <c r="H8" i="2"/>
  <c r="F43" i="2"/>
  <c r="I43" i="2" s="1"/>
  <c r="H44" i="2"/>
  <c r="G8" i="2"/>
  <c r="G9" i="2"/>
  <c r="G10" i="2"/>
  <c r="G11" i="2"/>
  <c r="G12" i="2"/>
  <c r="G13" i="2"/>
  <c r="G16" i="2"/>
  <c r="G17" i="2"/>
  <c r="G18" i="2"/>
  <c r="G19" i="2"/>
  <c r="G20" i="2"/>
  <c r="G24" i="2"/>
  <c r="G25" i="2"/>
  <c r="G28" i="2"/>
  <c r="G29" i="2"/>
  <c r="G30" i="2"/>
  <c r="G31" i="2"/>
  <c r="G32" i="2"/>
  <c r="G33" i="2"/>
  <c r="G34" i="2"/>
  <c r="G35" i="2"/>
  <c r="G36" i="2"/>
  <c r="G37" i="2"/>
  <c r="G38" i="2"/>
  <c r="G39" i="2"/>
  <c r="G44" i="2"/>
  <c r="G45" i="2"/>
  <c r="G46" i="2"/>
  <c r="G47" i="2"/>
  <c r="G48" i="2"/>
  <c r="G49" i="2"/>
  <c r="G51" i="2"/>
  <c r="G52" i="2"/>
  <c r="G55" i="2"/>
  <c r="G56" i="2"/>
  <c r="G61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31" i="2"/>
  <c r="G135" i="2"/>
  <c r="G136" i="2"/>
  <c r="G137" i="2"/>
  <c r="G140" i="2"/>
  <c r="G141" i="2"/>
  <c r="G142" i="2"/>
  <c r="G143" i="2"/>
  <c r="G144" i="2"/>
  <c r="H43" i="2" l="1"/>
  <c r="F7" i="2"/>
  <c r="G14" i="2"/>
  <c r="G43" i="2"/>
  <c r="I7" i="2" l="1"/>
  <c r="F146" i="2"/>
  <c r="G146" i="2"/>
  <c r="H7" i="2"/>
  <c r="G7" i="2"/>
  <c r="H146" i="2" l="1"/>
  <c r="I146" i="2"/>
</calcChain>
</file>

<file path=xl/sharedStrings.xml><?xml version="1.0" encoding="utf-8"?>
<sst xmlns="http://schemas.openxmlformats.org/spreadsheetml/2006/main" count="294" uniqueCount="287">
  <si>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</si>
  <si>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</si>
  <si>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</si>
  <si>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</si>
  <si>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</si>
  <si>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</si>
  <si>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</si>
  <si>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</si>
  <si>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</si>
  <si>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</si>
  <si>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</si>
  <si>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</si>
  <si>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</si>
  <si>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</si>
  <si>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</si>
  <si>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</si>
  <si>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</si>
  <si>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</si>
  <si>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</si>
  <si>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</si>
  <si>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</si>
  <si>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</si>
  <si>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</si>
  <si>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</si>
  <si>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</si>
  <si>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</si>
  <si>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</si>
  <si>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</si>
  <si>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</si>
  <si>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</si>
  <si>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</si>
  <si>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</si>
  <si>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</si>
  <si>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</si>
  <si>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</si>
  <si>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</si>
  <si>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</si>
  <si>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</si>
  <si>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</si>
  <si>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</si>
  <si>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</si>
  <si>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</si>
  <si>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</si>
  <si>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</si>
  <si>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</si>
  <si>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</si>
  <si>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</si>
  <si>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</si>
  <si>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</si>
  <si>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</si>
  <si>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</si>
  <si>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</si>
  <si>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</si>
  <si>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</si>
  <si>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</si>
  <si>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</si>
  <si>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</si>
  <si>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</si>
  <si>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</si>
  <si>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</si>
  <si>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</si>
  <si>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</si>
  <si>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</si>
  <si>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</si>
  <si>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</si>
  <si>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</si>
  <si>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</si>
  <si>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</si>
  <si>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</si>
  <si>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</si>
  <si>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</si>
  <si>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</si>
  <si>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</si>
  <si>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</si>
  <si>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</si>
  <si>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</si>
  <si>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</si>
  <si>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</si>
  <si>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</si>
  <si>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</si>
  <si>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</si>
  <si>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</si>
  <si>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</si>
  <si>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</si>
  <si>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</si>
  <si>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</si>
  <si>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</si>
  <si>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</si>
  <si>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</si>
  <si>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</si>
  <si>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</si>
  <si>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</si>
  <si>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</si>
  <si>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</si>
  <si>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</si>
  <si>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</si>
  <si>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</si>
  <si>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</si>
  <si>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</si>
  <si>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</si>
  <si>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</si>
  <si>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</si>
  <si>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</si>
  <si>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</si>
  <si>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</si>
  <si>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</si>
  <si>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</si>
  <si>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</si>
  <si>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</si>
  <si>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</si>
  <si>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</si>
  <si>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</si>
  <si>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</si>
  <si>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</si>
  <si>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</si>
  <si>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</si>
  <si>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</si>
  <si>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</si>
  <si>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</si>
  <si>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</si>
  <si>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</si>
  <si>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</si>
  <si>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</si>
  <si>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</si>
  <si>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</si>
  <si>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</si>
  <si>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</si>
  <si>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</si>
  <si>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</si>
  <si>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</si>
  <si>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</si>
  <si>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</si>
  <si>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</si>
  <si>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</si>
  <si>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</si>
  <si>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</si>
  <si>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</si>
  <si>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</si>
  <si>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</si>
  <si>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</si>
  <si>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</si>
  <si>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</si>
  <si>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</si>
  <si>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</si>
  <si>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</si>
  <si>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</si>
  <si>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</si>
  <si>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</si>
  <si>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</si>
  <si>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</si>
  <si>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</si>
  <si>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</si>
  <si>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</si>
  <si>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</si>
  <si>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</si>
  <si>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</si>
  <si>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</si>
  <si>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</si>
  <si>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</si>
  <si>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</si>
  <si>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</si>
  <si>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</si>
  <si>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</si>
  <si>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</si>
  <si>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</si>
  <si>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</si>
  <si>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</si>
  <si>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</si>
  <si>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</si>
  <si>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</si>
  <si>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</si>
  <si>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</si>
  <si>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</si>
  <si>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</si>
  <si>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</si>
  <si>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</si>
  <si>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</si>
  <si>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</si>
  <si>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</si>
  <si>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</si>
  <si>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</si>
  <si>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</si>
  <si>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</si>
  <si>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</si>
  <si>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</si>
  <si>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</si>
  <si>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</si>
  <si>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</si>
  <si>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</si>
  <si>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</si>
  <si>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</si>
  <si>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</si>
  <si>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</si>
  <si>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</si>
  <si>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</si>
  <si>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</si>
  <si>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</si>
  <si>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</si>
  <si>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</si>
  <si>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</si>
  <si>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</si>
  <si>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</si>
  <si>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</si>
  <si>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</si>
  <si>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</si>
  <si>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</si>
  <si>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</si>
  <si>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</si>
  <si>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</si>
  <si>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</si>
  <si>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</si>
  <si>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</si>
  <si>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</si>
  <si>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</si>
  <si>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</si>
  <si>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</si>
  <si>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</si>
  <si>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</si>
  <si>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</si>
  <si>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</si>
  <si>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</si>
  <si>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</si>
  <si>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</si>
  <si>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</si>
  <si>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</si>
  <si>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</si>
  <si>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</si>
  <si>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</si>
  <si>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</si>
  <si>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</si>
  <si>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</si>
  <si>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</si>
  <si>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</si>
  <si>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</si>
  <si>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</si>
  <si>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</si>
  <si>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</si>
  <si>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</si>
  <si>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</si>
  <si>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</si>
  <si>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</si>
  <si>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Кассовое исполнение за 1 квартал 2021 года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</si>
  <si>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</si>
  <si>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</si>
  <si>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</si>
  <si>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</si>
  <si>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</si>
  <si>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</si>
  <si>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</si>
  <si>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</si>
  <si>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</si>
  <si>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</si>
  <si>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</si>
  <si>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</si>
  <si>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</si>
  <si>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</si>
  <si>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</si>
  <si>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</si>
  <si>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</si>
  <si>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</si>
  <si>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</si>
  <si>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</si>
  <si>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</si>
  <si>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</si>
  <si>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</si>
  <si>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</si>
  <si>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</si>
  <si>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</si>
  <si>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</si>
  <si>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</si>
  <si>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</si>
  <si>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</si>
  <si>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</si>
  <si>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</si>
  <si>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</si>
  <si>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</si>
  <si>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</si>
  <si>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</si>
  <si>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</si>
  <si>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</si>
  <si>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>Доходы бюджета Жирятинского муниципального  района Брянской области за 1 квартал 2022г.</t>
  </si>
  <si>
    <t>Уточненные назначения на 2022 год</t>
  </si>
  <si>
    <t>Кассовое исполнение за 1 квартал 2022 года</t>
  </si>
  <si>
    <t>Темп роста 2022 года к соответствующему периоду 2021 года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</si>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</sst>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13" fillId="4" borderId="52" xfId="9" applyNumberFormat="1" applyFont="1" applyFill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5" applyNumberFormat="1" applyFont="1" applyAlignment="1" applyProtection="1">
      <alignment horizontal="center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zoomScaleNormal="100" workbookViewId="0">
      <selection activeCell="J5" sqref="J5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9.140625" style="1" customWidth="1"/>
    <col min="5" max="5" width="21" style="1" customWidth="1"/>
    <col min="6" max="6" width="19" style="1" customWidth="1"/>
    <col min="7" max="7" width="12.7109375" style="1" customWidth="1"/>
    <col min="8" max="8" width="15" style="1" hidden="1" customWidth="1"/>
    <col min="9" max="9" width="11.140625" style="1" customWidth="1"/>
    <col min="10" max="16384" width="9.140625" style="1"/>
  </cols>
  <sheetData>
    <row r="1" spans="1:10" ht="15" customHeight="1" x14ac:dyDescent="0.25">
      <c r="A1" s="5"/>
      <c r="B1" s="5"/>
      <c r="C1" s="5"/>
      <c r="D1" s="5"/>
      <c r="E1" s="5"/>
      <c r="F1" s="6"/>
      <c r="G1" s="6"/>
      <c r="H1" s="2"/>
      <c r="I1" s="2"/>
    </row>
    <row r="2" spans="1:10" ht="19.5" customHeight="1" x14ac:dyDescent="0.25">
      <c r="A2" s="46" t="s">
        <v>280</v>
      </c>
      <c r="B2" s="46"/>
      <c r="C2" s="46"/>
      <c r="D2" s="46"/>
      <c r="E2" s="46"/>
      <c r="F2" s="46"/>
      <c r="G2" s="46"/>
      <c r="H2" s="2"/>
      <c r="I2" s="2"/>
      <c r="J2" s="1" t="s">
        <v>240</v>
      </c>
    </row>
    <row r="3" spans="1:10" ht="24.75" customHeight="1" x14ac:dyDescent="0.25">
      <c r="A3" s="7"/>
      <c r="B3" s="3"/>
      <c r="C3" s="3"/>
      <c r="D3" s="3"/>
      <c r="E3" s="4"/>
      <c r="F3" s="6"/>
      <c r="G3" s="6"/>
      <c r="H3" s="2"/>
      <c r="I3" s="2"/>
    </row>
    <row r="4" spans="1:10" ht="11.25" customHeight="1" x14ac:dyDescent="0.25">
      <c r="A4" s="51" t="s">
        <v>120</v>
      </c>
      <c r="B4" s="49" t="s">
        <v>121</v>
      </c>
      <c r="C4" s="53" t="s">
        <v>204</v>
      </c>
      <c r="D4" s="44" t="s">
        <v>241</v>
      </c>
      <c r="E4" s="44" t="s">
        <v>281</v>
      </c>
      <c r="F4" s="44" t="s">
        <v>282</v>
      </c>
      <c r="G4" s="44" t="s">
        <v>279</v>
      </c>
      <c r="H4" s="47" t="s">
        <v>205</v>
      </c>
      <c r="I4" s="42" t="s">
        <v>283</v>
      </c>
    </row>
    <row r="5" spans="1:10" ht="81.75" customHeight="1" x14ac:dyDescent="0.25">
      <c r="A5" s="52"/>
      <c r="B5" s="50"/>
      <c r="C5" s="54"/>
      <c r="D5" s="45"/>
      <c r="E5" s="45"/>
      <c r="F5" s="45"/>
      <c r="G5" s="45"/>
      <c r="H5" s="48"/>
      <c r="I5" s="43"/>
    </row>
    <row r="6" spans="1:10" ht="11.45" customHeight="1" x14ac:dyDescent="0.25">
      <c r="A6" s="11" t="s">
        <v>0</v>
      </c>
      <c r="B6" s="11" t="s">
        <v>1</v>
      </c>
      <c r="C6" s="11"/>
      <c r="D6" s="12" t="s">
        <v>2</v>
      </c>
      <c r="E6" s="12" t="s">
        <v>3</v>
      </c>
      <c r="F6" s="12" t="s">
        <v>278</v>
      </c>
      <c r="G6" s="12" t="s">
        <v>286</v>
      </c>
      <c r="H6" s="13"/>
      <c r="I6" s="13">
        <v>7</v>
      </c>
    </row>
    <row r="7" spans="1:10" ht="27.75" customHeight="1" x14ac:dyDescent="0.25">
      <c r="A7" s="14" t="s">
        <v>5</v>
      </c>
      <c r="B7" s="15" t="s">
        <v>4</v>
      </c>
      <c r="C7" s="16" t="e">
        <f>C8+C14+C20+C28+C34+C43+C51+C57+C61</f>
        <v>#REF!</v>
      </c>
      <c r="D7" s="16">
        <f>D8+D14+D20+D28+D34+D43+D51+D57+D61+D87</f>
        <v>11827995.179999996</v>
      </c>
      <c r="E7" s="16">
        <f>E8+E14+E20+E28+E34+E43+E51+E57+E61</f>
        <v>56663689.329999998</v>
      </c>
      <c r="F7" s="16">
        <f>F8+F14+F20+F28+F34+F43+F51+F57+F61+F87</f>
        <v>14125457.579999998</v>
      </c>
      <c r="G7" s="17">
        <f>F7/E7</f>
        <v>0.24928587861153301</v>
      </c>
      <c r="H7" s="18" t="e">
        <f>F7/C7</f>
        <v>#REF!</v>
      </c>
      <c r="I7" s="18">
        <f>F7/D7</f>
        <v>1.1942393757384</v>
      </c>
    </row>
    <row r="8" spans="1:10" ht="26.25" customHeight="1" x14ac:dyDescent="0.25">
      <c r="A8" s="14" t="s">
        <v>7</v>
      </c>
      <c r="B8" s="15" t="s">
        <v>6</v>
      </c>
      <c r="C8" s="16">
        <f>C9</f>
        <v>7575174.8300000001</v>
      </c>
      <c r="D8" s="16">
        <f t="shared" ref="D8:F8" si="0">D9</f>
        <v>7577471.8399999999</v>
      </c>
      <c r="E8" s="16">
        <f t="shared" si="0"/>
        <v>41622376</v>
      </c>
      <c r="F8" s="16">
        <f t="shared" si="0"/>
        <v>9227062.8899999987</v>
      </c>
      <c r="G8" s="17">
        <f t="shared" ref="G8:G83" si="1">F8/E8</f>
        <v>0.2216851553597036</v>
      </c>
      <c r="H8" s="18">
        <f t="shared" ref="H8:H61" si="2">F8/C8</f>
        <v>1.2180659980886539</v>
      </c>
      <c r="I8" s="18">
        <f t="shared" ref="I8:I72" si="3">F8/D8</f>
        <v>1.2176967575507347</v>
      </c>
    </row>
    <row r="9" spans="1:10" ht="33" customHeight="1" x14ac:dyDescent="0.25">
      <c r="A9" s="19" t="s">
        <v>9</v>
      </c>
      <c r="B9" s="20" t="s">
        <v>8</v>
      </c>
      <c r="C9" s="21">
        <f>C10+C11+C12+C13</f>
        <v>7575174.8300000001</v>
      </c>
      <c r="D9" s="21">
        <f t="shared" ref="D9" si="4">D10+D11+D12+D13</f>
        <v>7577471.8399999999</v>
      </c>
      <c r="E9" s="21">
        <f t="shared" ref="E9:F9" si="5">E10+E11+E12+E13</f>
        <v>41622376</v>
      </c>
      <c r="F9" s="21">
        <f t="shared" si="5"/>
        <v>9227062.8899999987</v>
      </c>
      <c r="G9" s="22">
        <f t="shared" si="1"/>
        <v>0.2216851553597036</v>
      </c>
      <c r="H9" s="23">
        <f t="shared" si="2"/>
        <v>1.2180659980886539</v>
      </c>
      <c r="I9" s="18">
        <f t="shared" si="3"/>
        <v>1.2176967575507347</v>
      </c>
    </row>
    <row r="10" spans="1:10" ht="78" customHeight="1" x14ac:dyDescent="0.25">
      <c r="A10" s="19" t="s">
        <v>11</v>
      </c>
      <c r="B10" s="20" t="s">
        <v>10</v>
      </c>
      <c r="C10" s="21">
        <v>7497912.4800000004</v>
      </c>
      <c r="D10" s="24">
        <v>7572740.1900000004</v>
      </c>
      <c r="E10" s="24">
        <v>41487526</v>
      </c>
      <c r="F10" s="24">
        <v>9205935.3699999992</v>
      </c>
      <c r="G10" s="22">
        <f t="shared" si="1"/>
        <v>0.22189646521703896</v>
      </c>
      <c r="H10" s="23">
        <f t="shared" si="2"/>
        <v>1.2277997902157427</v>
      </c>
      <c r="I10" s="18">
        <f t="shared" si="3"/>
        <v>1.2156676630946186</v>
      </c>
    </row>
    <row r="11" spans="1:10" ht="125.25" customHeight="1" x14ac:dyDescent="0.25">
      <c r="A11" s="19" t="s">
        <v>13</v>
      </c>
      <c r="B11" s="20" t="s">
        <v>12</v>
      </c>
      <c r="C11" s="21">
        <v>48209.32</v>
      </c>
      <c r="D11" s="25">
        <v>3710.97</v>
      </c>
      <c r="E11" s="25">
        <v>3650</v>
      </c>
      <c r="F11" s="25"/>
      <c r="G11" s="22">
        <f t="shared" si="1"/>
        <v>0</v>
      </c>
      <c r="H11" s="23">
        <f t="shared" si="2"/>
        <v>0</v>
      </c>
      <c r="I11" s="18">
        <f t="shared" si="3"/>
        <v>0</v>
      </c>
    </row>
    <row r="12" spans="1:10" ht="45.75" customHeight="1" x14ac:dyDescent="0.25">
      <c r="A12" s="19" t="s">
        <v>15</v>
      </c>
      <c r="B12" s="20" t="s">
        <v>14</v>
      </c>
      <c r="C12" s="21">
        <v>2869.39</v>
      </c>
      <c r="D12" s="25">
        <v>1020.68</v>
      </c>
      <c r="E12" s="25">
        <v>128100</v>
      </c>
      <c r="F12" s="25">
        <v>13365.32</v>
      </c>
      <c r="G12" s="22">
        <f t="shared" si="1"/>
        <v>0.10433505074160812</v>
      </c>
      <c r="H12" s="23">
        <f t="shared" si="2"/>
        <v>4.6578959290999133</v>
      </c>
      <c r="I12" s="18">
        <f>F12/D12</f>
        <v>13.094525218481797</v>
      </c>
    </row>
    <row r="13" spans="1:10" ht="92.25" customHeight="1" x14ac:dyDescent="0.25">
      <c r="A13" s="19" t="s">
        <v>17</v>
      </c>
      <c r="B13" s="20" t="s">
        <v>16</v>
      </c>
      <c r="C13" s="21">
        <v>26183.64</v>
      </c>
      <c r="D13" s="25"/>
      <c r="E13" s="25">
        <v>3100</v>
      </c>
      <c r="F13" s="25">
        <v>7762.2</v>
      </c>
      <c r="G13" s="22">
        <f t="shared" si="1"/>
        <v>2.5039354838709675</v>
      </c>
      <c r="H13" s="23">
        <f t="shared" si="2"/>
        <v>0.29645228852825656</v>
      </c>
      <c r="I13" s="18"/>
    </row>
    <row r="14" spans="1:10" ht="31.5" customHeight="1" x14ac:dyDescent="0.25">
      <c r="A14" s="14" t="s">
        <v>19</v>
      </c>
      <c r="B14" s="15" t="s">
        <v>18</v>
      </c>
      <c r="C14" s="16">
        <f>C15</f>
        <v>1625442.8399999999</v>
      </c>
      <c r="D14" s="16">
        <f t="shared" ref="D14:H14" si="6">D15</f>
        <v>1614095.45</v>
      </c>
      <c r="E14" s="16">
        <f t="shared" si="6"/>
        <v>7520198</v>
      </c>
      <c r="F14" s="16">
        <f t="shared" si="6"/>
        <v>1394907.44</v>
      </c>
      <c r="G14" s="40">
        <f t="shared" si="6"/>
        <v>0.18548812677538543</v>
      </c>
      <c r="H14" s="16">
        <f t="shared" si="6"/>
        <v>0</v>
      </c>
      <c r="I14" s="18">
        <f t="shared" si="3"/>
        <v>0.86420381149082603</v>
      </c>
    </row>
    <row r="15" spans="1:10" ht="28.5" customHeight="1" x14ac:dyDescent="0.25">
      <c r="A15" s="19" t="s">
        <v>21</v>
      </c>
      <c r="B15" s="20" t="s">
        <v>20</v>
      </c>
      <c r="C15" s="21">
        <f>C16+C17+C18+C19</f>
        <v>1625442.8399999999</v>
      </c>
      <c r="D15" s="21">
        <f t="shared" ref="D15" si="7">D16+D17+D18+D19</f>
        <v>1614095.45</v>
      </c>
      <c r="E15" s="21">
        <f t="shared" ref="E15:F15" si="8">E16+E17+E18+E19</f>
        <v>7520198</v>
      </c>
      <c r="F15" s="21">
        <f t="shared" si="8"/>
        <v>1394907.44</v>
      </c>
      <c r="G15" s="39">
        <f>F15/E15</f>
        <v>0.18548812677538543</v>
      </c>
      <c r="H15" s="21">
        <f t="shared" ref="H15" si="9">H16+H17+H18+H19</f>
        <v>0</v>
      </c>
      <c r="I15" s="18">
        <f t="shared" si="3"/>
        <v>0.86420381149082603</v>
      </c>
    </row>
    <row r="16" spans="1:10" ht="112.5" customHeight="1" x14ac:dyDescent="0.25">
      <c r="A16" s="19" t="s">
        <v>196</v>
      </c>
      <c r="B16" s="20" t="s">
        <v>200</v>
      </c>
      <c r="C16" s="21">
        <v>714045.43999999994</v>
      </c>
      <c r="D16" s="25">
        <v>724377.21</v>
      </c>
      <c r="E16" s="25">
        <v>3400110</v>
      </c>
      <c r="F16" s="25">
        <v>660512.71</v>
      </c>
      <c r="G16" s="22">
        <f t="shared" si="1"/>
        <v>0.19426215916543876</v>
      </c>
      <c r="H16" s="23"/>
      <c r="I16" s="18">
        <f t="shared" si="3"/>
        <v>0.91183529918065753</v>
      </c>
    </row>
    <row r="17" spans="1:9" ht="144" customHeight="1" x14ac:dyDescent="0.25">
      <c r="A17" s="19" t="s">
        <v>197</v>
      </c>
      <c r="B17" s="20" t="s">
        <v>201</v>
      </c>
      <c r="C17" s="21">
        <v>4989.04</v>
      </c>
      <c r="D17" s="25">
        <v>5080.49</v>
      </c>
      <c r="E17" s="25">
        <v>18818</v>
      </c>
      <c r="F17" s="25">
        <v>4724.99</v>
      </c>
      <c r="G17" s="22">
        <f t="shared" si="1"/>
        <v>0.25108885110001061</v>
      </c>
      <c r="H17" s="23"/>
      <c r="I17" s="18">
        <f t="shared" si="3"/>
        <v>0.93002643445809363</v>
      </c>
    </row>
    <row r="18" spans="1:9" ht="125.25" customHeight="1" x14ac:dyDescent="0.25">
      <c r="A18" s="19" t="s">
        <v>198</v>
      </c>
      <c r="B18" s="20" t="s">
        <v>202</v>
      </c>
      <c r="C18" s="21">
        <v>1046937.95</v>
      </c>
      <c r="D18" s="25">
        <v>1014006.49</v>
      </c>
      <c r="E18" s="25">
        <v>4527633</v>
      </c>
      <c r="F18" s="25">
        <v>803077.28</v>
      </c>
      <c r="G18" s="22">
        <f t="shared" si="1"/>
        <v>0.17737243279214548</v>
      </c>
      <c r="H18" s="23"/>
      <c r="I18" s="18">
        <f t="shared" si="3"/>
        <v>0.79198435899557218</v>
      </c>
    </row>
    <row r="19" spans="1:9" ht="132.75" customHeight="1" x14ac:dyDescent="0.25">
      <c r="A19" s="19" t="s">
        <v>199</v>
      </c>
      <c r="B19" s="20" t="s">
        <v>203</v>
      </c>
      <c r="C19" s="21">
        <v>-140529.59</v>
      </c>
      <c r="D19" s="25">
        <v>-129368.74</v>
      </c>
      <c r="E19" s="25">
        <v>-426363</v>
      </c>
      <c r="F19" s="25">
        <v>-73407.539999999994</v>
      </c>
      <c r="G19" s="22">
        <f t="shared" si="1"/>
        <v>0.17217145953096305</v>
      </c>
      <c r="H19" s="23"/>
      <c r="I19" s="18">
        <f t="shared" si="3"/>
        <v>0.56742873123754622</v>
      </c>
    </row>
    <row r="20" spans="1:9" ht="29.25" customHeight="1" x14ac:dyDescent="0.25">
      <c r="A20" s="14" t="s">
        <v>23</v>
      </c>
      <c r="B20" s="15" t="s">
        <v>22</v>
      </c>
      <c r="C20" s="16">
        <f>C21+C24</f>
        <v>452660.65</v>
      </c>
      <c r="D20" s="26">
        <f>D21+D24+D26</f>
        <v>736364.61</v>
      </c>
      <c r="E20" s="26">
        <f>E21+E24+E26</f>
        <v>923526</v>
      </c>
      <c r="F20" s="26">
        <f>F21+F24+F26</f>
        <v>329646.55</v>
      </c>
      <c r="G20" s="17">
        <f t="shared" si="1"/>
        <v>0.35694344284838758</v>
      </c>
      <c r="H20" s="18">
        <f t="shared" si="2"/>
        <v>0.72824211691473506</v>
      </c>
      <c r="I20" s="18">
        <f t="shared" si="3"/>
        <v>0.44766756240498845</v>
      </c>
    </row>
    <row r="21" spans="1:9" ht="27" customHeight="1" x14ac:dyDescent="0.25">
      <c r="A21" s="19" t="s">
        <v>25</v>
      </c>
      <c r="B21" s="20" t="s">
        <v>24</v>
      </c>
      <c r="C21" s="21">
        <v>279361.99</v>
      </c>
      <c r="D21" s="25">
        <v>346261.64</v>
      </c>
      <c r="E21" s="25"/>
      <c r="F21" s="25">
        <v>7509.56</v>
      </c>
      <c r="G21" s="22"/>
      <c r="H21" s="23">
        <f t="shared" si="2"/>
        <v>2.6881108628987075E-2</v>
      </c>
      <c r="I21" s="18">
        <f t="shared" si="3"/>
        <v>2.1687530850948433E-2</v>
      </c>
    </row>
    <row r="22" spans="1:9" ht="27" customHeight="1" x14ac:dyDescent="0.25">
      <c r="A22" s="19" t="s">
        <v>26</v>
      </c>
      <c r="B22" s="20" t="s">
        <v>24</v>
      </c>
      <c r="C22" s="21">
        <v>279361.93</v>
      </c>
      <c r="D22" s="25">
        <v>346261.64</v>
      </c>
      <c r="E22" s="25"/>
      <c r="F22" s="25">
        <v>7511.71</v>
      </c>
      <c r="G22" s="22"/>
      <c r="H22" s="23">
        <f t="shared" si="2"/>
        <v>2.688881051186896E-2</v>
      </c>
      <c r="I22" s="18">
        <f t="shared" si="3"/>
        <v>2.1693740028494061E-2</v>
      </c>
    </row>
    <row r="23" spans="1:9" ht="48" customHeight="1" x14ac:dyDescent="0.25">
      <c r="A23" s="19" t="s">
        <v>284</v>
      </c>
      <c r="B23" s="20" t="s">
        <v>285</v>
      </c>
      <c r="C23" s="21"/>
      <c r="D23" s="25"/>
      <c r="E23" s="25"/>
      <c r="F23" s="25">
        <v>-2.15</v>
      </c>
      <c r="G23" s="22"/>
      <c r="H23" s="23"/>
      <c r="I23" s="18"/>
    </row>
    <row r="24" spans="1:9" ht="15" customHeight="1" x14ac:dyDescent="0.25">
      <c r="A24" s="19" t="s">
        <v>28</v>
      </c>
      <c r="B24" s="20" t="s">
        <v>27</v>
      </c>
      <c r="C24" s="21">
        <v>173298.66</v>
      </c>
      <c r="D24" s="25">
        <v>167409.97</v>
      </c>
      <c r="E24" s="25">
        <v>281526</v>
      </c>
      <c r="F24" s="25">
        <v>223378.87</v>
      </c>
      <c r="G24" s="22">
        <f t="shared" si="1"/>
        <v>0.79345733608973945</v>
      </c>
      <c r="H24" s="23">
        <f t="shared" si="2"/>
        <v>1.2889820959954335</v>
      </c>
      <c r="I24" s="18">
        <f t="shared" si="3"/>
        <v>1.3343223823527355</v>
      </c>
    </row>
    <row r="25" spans="1:9" ht="15" customHeight="1" x14ac:dyDescent="0.25">
      <c r="A25" s="19" t="s">
        <v>29</v>
      </c>
      <c r="B25" s="20" t="s">
        <v>27</v>
      </c>
      <c r="C25" s="21">
        <v>173298.66</v>
      </c>
      <c r="D25" s="25">
        <v>167409.97</v>
      </c>
      <c r="E25" s="25">
        <v>281526</v>
      </c>
      <c r="F25" s="25">
        <v>223378.87</v>
      </c>
      <c r="G25" s="22">
        <f t="shared" si="1"/>
        <v>0.79345733608973945</v>
      </c>
      <c r="H25" s="23">
        <f t="shared" si="2"/>
        <v>1.2889820959954335</v>
      </c>
      <c r="I25" s="18">
        <f t="shared" si="3"/>
        <v>1.3343223823527355</v>
      </c>
    </row>
    <row r="26" spans="1:9" ht="37.5" customHeight="1" x14ac:dyDescent="0.25">
      <c r="A26" s="19" t="s">
        <v>274</v>
      </c>
      <c r="B26" s="20" t="s">
        <v>275</v>
      </c>
      <c r="C26" s="21"/>
      <c r="D26" s="25">
        <v>222693</v>
      </c>
      <c r="E26" s="25">
        <v>642000</v>
      </c>
      <c r="F26" s="25">
        <v>98758.12</v>
      </c>
      <c r="G26" s="22">
        <f t="shared" si="1"/>
        <v>0.15382884735202493</v>
      </c>
      <c r="H26" s="23"/>
      <c r="I26" s="18">
        <f t="shared" si="3"/>
        <v>0.44347204447378225</v>
      </c>
    </row>
    <row r="27" spans="1:9" ht="52.5" customHeight="1" x14ac:dyDescent="0.25">
      <c r="A27" s="19" t="s">
        <v>276</v>
      </c>
      <c r="B27" s="20" t="s">
        <v>277</v>
      </c>
      <c r="C27" s="21"/>
      <c r="D27" s="25">
        <v>222693</v>
      </c>
      <c r="E27" s="25">
        <v>642000</v>
      </c>
      <c r="F27" s="25">
        <v>98758.12</v>
      </c>
      <c r="G27" s="22">
        <f t="shared" si="1"/>
        <v>0.15382884735202493</v>
      </c>
      <c r="H27" s="23"/>
      <c r="I27" s="18">
        <f t="shared" si="3"/>
        <v>0.44347204447378225</v>
      </c>
    </row>
    <row r="28" spans="1:9" ht="21.75" customHeight="1" x14ac:dyDescent="0.25">
      <c r="A28" s="14" t="s">
        <v>31</v>
      </c>
      <c r="B28" s="15" t="s">
        <v>30</v>
      </c>
      <c r="C28" s="16">
        <v>71817.31</v>
      </c>
      <c r="D28" s="26">
        <f>D29</f>
        <v>42284.95</v>
      </c>
      <c r="E28" s="26">
        <f>E29</f>
        <v>225000</v>
      </c>
      <c r="F28" s="26">
        <f>F29</f>
        <v>96067.61</v>
      </c>
      <c r="G28" s="17">
        <f t="shared" si="1"/>
        <v>0.42696715555555553</v>
      </c>
      <c r="H28" s="18">
        <f t="shared" si="2"/>
        <v>1.3376665040781952</v>
      </c>
      <c r="I28" s="18">
        <f t="shared" si="3"/>
        <v>2.2719102186475331</v>
      </c>
    </row>
    <row r="29" spans="1:9" ht="30.75" customHeight="1" x14ac:dyDescent="0.25">
      <c r="A29" s="19" t="s">
        <v>33</v>
      </c>
      <c r="B29" s="20" t="s">
        <v>32</v>
      </c>
      <c r="C29" s="21">
        <v>71817.31</v>
      </c>
      <c r="D29" s="25">
        <v>42284.95</v>
      </c>
      <c r="E29" s="25">
        <v>225000</v>
      </c>
      <c r="F29" s="25">
        <v>96067.61</v>
      </c>
      <c r="G29" s="22">
        <f t="shared" si="1"/>
        <v>0.42696715555555553</v>
      </c>
      <c r="H29" s="23">
        <f t="shared" si="2"/>
        <v>1.3376665040781952</v>
      </c>
      <c r="I29" s="18">
        <f t="shared" si="3"/>
        <v>2.2719102186475331</v>
      </c>
    </row>
    <row r="30" spans="1:9" ht="44.25" customHeight="1" x14ac:dyDescent="0.25">
      <c r="A30" s="19" t="s">
        <v>35</v>
      </c>
      <c r="B30" s="20" t="s">
        <v>34</v>
      </c>
      <c r="C30" s="21">
        <v>71817.31</v>
      </c>
      <c r="D30" s="25">
        <v>42284.95</v>
      </c>
      <c r="E30" s="25">
        <v>225000</v>
      </c>
      <c r="F30" s="25">
        <v>96067.61</v>
      </c>
      <c r="G30" s="22">
        <f t="shared" si="1"/>
        <v>0.42696715555555553</v>
      </c>
      <c r="H30" s="23">
        <f t="shared" si="2"/>
        <v>1.3376665040781952</v>
      </c>
      <c r="I30" s="18">
        <f t="shared" si="3"/>
        <v>2.2719102186475331</v>
      </c>
    </row>
    <row r="31" spans="1:9" ht="45" hidden="1" customHeight="1" x14ac:dyDescent="0.25">
      <c r="A31" s="19" t="s">
        <v>127</v>
      </c>
      <c r="B31" s="20" t="s">
        <v>124</v>
      </c>
      <c r="C31" s="21"/>
      <c r="D31" s="25"/>
      <c r="E31" s="25"/>
      <c r="F31" s="25"/>
      <c r="G31" s="22" t="e">
        <f t="shared" si="1"/>
        <v>#DIV/0!</v>
      </c>
      <c r="H31" s="23" t="e">
        <f t="shared" si="2"/>
        <v>#DIV/0!</v>
      </c>
      <c r="I31" s="18" t="e">
        <f t="shared" si="3"/>
        <v>#DIV/0!</v>
      </c>
    </row>
    <row r="32" spans="1:9" ht="30.75" hidden="1" customHeight="1" x14ac:dyDescent="0.25">
      <c r="A32" s="19" t="s">
        <v>128</v>
      </c>
      <c r="B32" s="20" t="s">
        <v>125</v>
      </c>
      <c r="C32" s="21"/>
      <c r="D32" s="25"/>
      <c r="E32" s="25"/>
      <c r="F32" s="25"/>
      <c r="G32" s="22" t="e">
        <f t="shared" si="1"/>
        <v>#DIV/0!</v>
      </c>
      <c r="H32" s="23" t="e">
        <f t="shared" si="2"/>
        <v>#DIV/0!</v>
      </c>
      <c r="I32" s="18" t="e">
        <f t="shared" si="3"/>
        <v>#DIV/0!</v>
      </c>
    </row>
    <row r="33" spans="1:9" ht="26.25" hidden="1" customHeight="1" x14ac:dyDescent="0.25">
      <c r="A33" s="19" t="s">
        <v>129</v>
      </c>
      <c r="B33" s="20" t="s">
        <v>126</v>
      </c>
      <c r="C33" s="21"/>
      <c r="D33" s="25"/>
      <c r="E33" s="25"/>
      <c r="F33" s="25"/>
      <c r="G33" s="22" t="e">
        <f t="shared" si="1"/>
        <v>#DIV/0!</v>
      </c>
      <c r="H33" s="23" t="e">
        <f t="shared" si="2"/>
        <v>#DIV/0!</v>
      </c>
      <c r="I33" s="18" t="e">
        <f t="shared" si="3"/>
        <v>#DIV/0!</v>
      </c>
    </row>
    <row r="34" spans="1:9" ht="45.75" customHeight="1" x14ac:dyDescent="0.25">
      <c r="A34" s="14" t="s">
        <v>37</v>
      </c>
      <c r="B34" s="15" t="s">
        <v>36</v>
      </c>
      <c r="C34" s="16">
        <f>C35</f>
        <v>403780.31</v>
      </c>
      <c r="D34" s="26">
        <f>D35+D40</f>
        <v>273831.58</v>
      </c>
      <c r="E34" s="26">
        <f>E35</f>
        <v>1424586.1400000001</v>
      </c>
      <c r="F34" s="26">
        <f>F35+F40</f>
        <v>229301.47</v>
      </c>
      <c r="G34" s="17">
        <f t="shared" si="1"/>
        <v>0.16096005960018675</v>
      </c>
      <c r="H34" s="18">
        <f t="shared" si="2"/>
        <v>0.56788670552063325</v>
      </c>
      <c r="I34" s="18">
        <f t="shared" si="3"/>
        <v>0.83738139333673633</v>
      </c>
    </row>
    <row r="35" spans="1:9" ht="90" customHeight="1" x14ac:dyDescent="0.25">
      <c r="A35" s="19" t="s">
        <v>39</v>
      </c>
      <c r="B35" s="20" t="s">
        <v>38</v>
      </c>
      <c r="C35" s="21">
        <f>C36+C38</f>
        <v>403780.31</v>
      </c>
      <c r="D35" s="25">
        <f>D36+D38</f>
        <v>273831.58</v>
      </c>
      <c r="E35" s="25">
        <f>E36+E38</f>
        <v>1424586.1400000001</v>
      </c>
      <c r="F35" s="25">
        <f>F36+F38</f>
        <v>229301.47</v>
      </c>
      <c r="G35" s="22">
        <f t="shared" si="1"/>
        <v>0.16096005960018675</v>
      </c>
      <c r="H35" s="23">
        <f t="shared" si="2"/>
        <v>0.56788670552063325</v>
      </c>
      <c r="I35" s="18">
        <f t="shared" si="3"/>
        <v>0.83738139333673633</v>
      </c>
    </row>
    <row r="36" spans="1:9" ht="78" customHeight="1" x14ac:dyDescent="0.25">
      <c r="A36" s="19" t="s">
        <v>41</v>
      </c>
      <c r="B36" s="20" t="s">
        <v>40</v>
      </c>
      <c r="C36" s="21">
        <v>200914.09</v>
      </c>
      <c r="D36" s="25">
        <v>136189.69</v>
      </c>
      <c r="E36" s="25">
        <v>854837.42</v>
      </c>
      <c r="F36" s="25">
        <v>117499.51</v>
      </c>
      <c r="G36" s="22">
        <f t="shared" si="1"/>
        <v>0.13745246435281225</v>
      </c>
      <c r="H36" s="23">
        <f t="shared" si="2"/>
        <v>0.58482463823219166</v>
      </c>
      <c r="I36" s="18">
        <f t="shared" si="3"/>
        <v>0.86276362035922094</v>
      </c>
    </row>
    <row r="37" spans="1:9" ht="93" customHeight="1" x14ac:dyDescent="0.25">
      <c r="A37" s="19" t="s">
        <v>135</v>
      </c>
      <c r="B37" s="20" t="s">
        <v>42</v>
      </c>
      <c r="C37" s="21">
        <v>200914.09</v>
      </c>
      <c r="D37" s="25">
        <v>136189.69</v>
      </c>
      <c r="E37" s="25">
        <v>854837.42</v>
      </c>
      <c r="F37" s="25">
        <v>117499.51</v>
      </c>
      <c r="G37" s="22">
        <f t="shared" si="1"/>
        <v>0.13745246435281225</v>
      </c>
      <c r="H37" s="23">
        <f t="shared" si="2"/>
        <v>0.58482463823219166</v>
      </c>
      <c r="I37" s="18">
        <f t="shared" si="3"/>
        <v>0.86276362035922094</v>
      </c>
    </row>
    <row r="38" spans="1:9" ht="90.75" customHeight="1" x14ac:dyDescent="0.25">
      <c r="A38" s="19" t="s">
        <v>44</v>
      </c>
      <c r="B38" s="20" t="s">
        <v>43</v>
      </c>
      <c r="C38" s="21">
        <v>202866.22</v>
      </c>
      <c r="D38" s="25">
        <v>137641.89000000001</v>
      </c>
      <c r="E38" s="25">
        <v>569748.72</v>
      </c>
      <c r="F38" s="25">
        <v>111801.96</v>
      </c>
      <c r="G38" s="22">
        <f t="shared" si="1"/>
        <v>0.19623029605051154</v>
      </c>
      <c r="H38" s="23">
        <f t="shared" si="2"/>
        <v>0.55111176222438618</v>
      </c>
      <c r="I38" s="18">
        <f t="shared" si="3"/>
        <v>0.8122669632042977</v>
      </c>
    </row>
    <row r="39" spans="1:9" ht="75" customHeight="1" x14ac:dyDescent="0.25">
      <c r="A39" s="19" t="s">
        <v>46</v>
      </c>
      <c r="B39" s="20" t="s">
        <v>45</v>
      </c>
      <c r="C39" s="21">
        <v>202866.22</v>
      </c>
      <c r="D39" s="25">
        <v>137641.89000000001</v>
      </c>
      <c r="E39" s="25">
        <v>569748.72</v>
      </c>
      <c r="F39" s="25">
        <v>111801.96</v>
      </c>
      <c r="G39" s="22">
        <f t="shared" si="1"/>
        <v>0.19623029605051154</v>
      </c>
      <c r="H39" s="23">
        <f t="shared" si="2"/>
        <v>0.55111176222438618</v>
      </c>
      <c r="I39" s="18">
        <f t="shared" si="3"/>
        <v>0.8122669632042977</v>
      </c>
    </row>
    <row r="40" spans="1:9" ht="32.25" hidden="1" customHeight="1" x14ac:dyDescent="0.25">
      <c r="A40" s="19" t="s">
        <v>48</v>
      </c>
      <c r="B40" s="20" t="s">
        <v>47</v>
      </c>
      <c r="C40" s="21"/>
      <c r="D40" s="25"/>
      <c r="E40" s="25"/>
      <c r="F40" s="25"/>
      <c r="G40" s="22"/>
      <c r="H40" s="23" t="e">
        <f t="shared" si="2"/>
        <v>#DIV/0!</v>
      </c>
      <c r="I40" s="18" t="e">
        <f t="shared" si="3"/>
        <v>#DIV/0!</v>
      </c>
    </row>
    <row r="41" spans="1:9" ht="61.5" hidden="1" customHeight="1" x14ac:dyDescent="0.25">
      <c r="A41" s="19" t="s">
        <v>50</v>
      </c>
      <c r="B41" s="20" t="s">
        <v>49</v>
      </c>
      <c r="C41" s="21"/>
      <c r="D41" s="25"/>
      <c r="E41" s="25"/>
      <c r="F41" s="25"/>
      <c r="G41" s="22"/>
      <c r="H41" s="23" t="e">
        <f t="shared" si="2"/>
        <v>#DIV/0!</v>
      </c>
      <c r="I41" s="18" t="e">
        <f t="shared" si="3"/>
        <v>#DIV/0!</v>
      </c>
    </row>
    <row r="42" spans="1:9" ht="64.5" hidden="1" customHeight="1" x14ac:dyDescent="0.25">
      <c r="A42" s="19" t="s">
        <v>52</v>
      </c>
      <c r="B42" s="20" t="s">
        <v>51</v>
      </c>
      <c r="C42" s="21"/>
      <c r="D42" s="25"/>
      <c r="E42" s="25"/>
      <c r="F42" s="25"/>
      <c r="G42" s="22"/>
      <c r="H42" s="23" t="e">
        <f t="shared" si="2"/>
        <v>#DIV/0!</v>
      </c>
      <c r="I42" s="18" t="e">
        <f t="shared" si="3"/>
        <v>#DIV/0!</v>
      </c>
    </row>
    <row r="43" spans="1:9" ht="39" customHeight="1" x14ac:dyDescent="0.25">
      <c r="A43" s="14" t="s">
        <v>54</v>
      </c>
      <c r="B43" s="15" t="s">
        <v>53</v>
      </c>
      <c r="C43" s="16">
        <f>C44</f>
        <v>134122.35999999999</v>
      </c>
      <c r="D43" s="26">
        <f>D44</f>
        <v>86560.2</v>
      </c>
      <c r="E43" s="26">
        <f>E44</f>
        <v>2760</v>
      </c>
      <c r="F43" s="26">
        <f>F44</f>
        <v>173936.23</v>
      </c>
      <c r="G43" s="17">
        <f t="shared" si="1"/>
        <v>63.020373188405799</v>
      </c>
      <c r="H43" s="18">
        <f t="shared" si="2"/>
        <v>1.2968473713107944</v>
      </c>
      <c r="I43" s="18">
        <f t="shared" si="3"/>
        <v>2.0094250013285553</v>
      </c>
    </row>
    <row r="44" spans="1:9" ht="22.5" customHeight="1" x14ac:dyDescent="0.25">
      <c r="A44" s="19" t="s">
        <v>56</v>
      </c>
      <c r="B44" s="20" t="s">
        <v>55</v>
      </c>
      <c r="C44" s="21">
        <f>C45+C47+C48</f>
        <v>134122.35999999999</v>
      </c>
      <c r="D44" s="25">
        <f>D45+D47+D48</f>
        <v>86560.2</v>
      </c>
      <c r="E44" s="25">
        <f>E45+E47+E48</f>
        <v>2760</v>
      </c>
      <c r="F44" s="25">
        <f>F45+F47+F48</f>
        <v>173936.23</v>
      </c>
      <c r="G44" s="22">
        <f t="shared" si="1"/>
        <v>63.020373188405799</v>
      </c>
      <c r="H44" s="23">
        <f t="shared" si="2"/>
        <v>1.2968473713107944</v>
      </c>
      <c r="I44" s="18">
        <f t="shared" si="3"/>
        <v>2.0094250013285553</v>
      </c>
    </row>
    <row r="45" spans="1:9" ht="27" customHeight="1" x14ac:dyDescent="0.25">
      <c r="A45" s="19" t="s">
        <v>58</v>
      </c>
      <c r="B45" s="20" t="s">
        <v>57</v>
      </c>
      <c r="C45" s="21">
        <v>38453.51</v>
      </c>
      <c r="D45" s="25">
        <v>29268.99</v>
      </c>
      <c r="E45" s="25">
        <v>1210</v>
      </c>
      <c r="F45" s="25">
        <v>46976.46</v>
      </c>
      <c r="G45" s="22">
        <f t="shared" si="1"/>
        <v>38.823520661157026</v>
      </c>
      <c r="H45" s="23">
        <f t="shared" si="2"/>
        <v>1.2216429657526711</v>
      </c>
      <c r="I45" s="18">
        <f t="shared" si="3"/>
        <v>1.6049908110939255</v>
      </c>
    </row>
    <row r="46" spans="1:9" ht="27" hidden="1" customHeight="1" x14ac:dyDescent="0.25">
      <c r="A46" s="19" t="s">
        <v>60</v>
      </c>
      <c r="B46" s="20" t="s">
        <v>59</v>
      </c>
      <c r="C46" s="21"/>
      <c r="D46" s="25"/>
      <c r="E46" s="25"/>
      <c r="F46" s="25"/>
      <c r="G46" s="22" t="e">
        <f t="shared" si="1"/>
        <v>#DIV/0!</v>
      </c>
      <c r="H46" s="23" t="e">
        <f t="shared" si="2"/>
        <v>#DIV/0!</v>
      </c>
      <c r="I46" s="18" t="e">
        <f t="shared" si="3"/>
        <v>#DIV/0!</v>
      </c>
    </row>
    <row r="47" spans="1:9" ht="15" customHeight="1" x14ac:dyDescent="0.25">
      <c r="A47" s="19" t="s">
        <v>62</v>
      </c>
      <c r="B47" s="20" t="s">
        <v>61</v>
      </c>
      <c r="C47" s="21">
        <v>60106.64</v>
      </c>
      <c r="D47" s="25"/>
      <c r="E47" s="25">
        <v>250</v>
      </c>
      <c r="F47" s="25"/>
      <c r="G47" s="22">
        <f t="shared" si="1"/>
        <v>0</v>
      </c>
      <c r="H47" s="23">
        <f t="shared" si="2"/>
        <v>0</v>
      </c>
      <c r="I47" s="18" t="e">
        <f t="shared" si="3"/>
        <v>#DIV/0!</v>
      </c>
    </row>
    <row r="48" spans="1:9" ht="21" customHeight="1" x14ac:dyDescent="0.25">
      <c r="A48" s="19" t="s">
        <v>64</v>
      </c>
      <c r="B48" s="20" t="s">
        <v>63</v>
      </c>
      <c r="C48" s="21">
        <f>C49+C50</f>
        <v>35562.21</v>
      </c>
      <c r="D48" s="25">
        <f>D49+D50</f>
        <v>57291.21</v>
      </c>
      <c r="E48" s="25">
        <f>E49+E50</f>
        <v>1300</v>
      </c>
      <c r="F48" s="25">
        <f>F49+F50</f>
        <v>126959.77</v>
      </c>
      <c r="G48" s="22">
        <f t="shared" si="1"/>
        <v>97.661361538461549</v>
      </c>
      <c r="H48" s="23">
        <f t="shared" si="2"/>
        <v>3.5700753693316587</v>
      </c>
      <c r="I48" s="18">
        <f t="shared" si="3"/>
        <v>2.2160427402388603</v>
      </c>
    </row>
    <row r="49" spans="1:10" ht="15" customHeight="1" x14ac:dyDescent="0.25">
      <c r="A49" s="19" t="s">
        <v>139</v>
      </c>
      <c r="B49" s="20" t="s">
        <v>147</v>
      </c>
      <c r="C49" s="21">
        <v>35173.769999999997</v>
      </c>
      <c r="D49" s="25">
        <v>15440.5</v>
      </c>
      <c r="E49" s="25">
        <v>300</v>
      </c>
      <c r="F49" s="25">
        <v>42824.06</v>
      </c>
      <c r="G49" s="22">
        <f t="shared" si="1"/>
        <v>142.74686666666665</v>
      </c>
      <c r="H49" s="23">
        <f t="shared" si="2"/>
        <v>1.2174998585593755</v>
      </c>
      <c r="I49" s="18">
        <f t="shared" si="3"/>
        <v>2.7734892004792591</v>
      </c>
    </row>
    <row r="50" spans="1:10" ht="15" customHeight="1" x14ac:dyDescent="0.25">
      <c r="A50" s="19" t="s">
        <v>146</v>
      </c>
      <c r="B50" s="20" t="s">
        <v>148</v>
      </c>
      <c r="C50" s="21">
        <v>388.44</v>
      </c>
      <c r="D50" s="25">
        <v>41850.71</v>
      </c>
      <c r="E50" s="25">
        <v>1000</v>
      </c>
      <c r="F50" s="25">
        <v>84135.71</v>
      </c>
      <c r="G50" s="22">
        <f t="shared" si="1"/>
        <v>84.135710000000003</v>
      </c>
      <c r="H50" s="23">
        <f t="shared" si="2"/>
        <v>216.59898568633511</v>
      </c>
      <c r="I50" s="18">
        <f t="shared" si="3"/>
        <v>2.0103771238289627</v>
      </c>
    </row>
    <row r="51" spans="1:10" ht="29.25" customHeight="1" x14ac:dyDescent="0.3">
      <c r="A51" s="14" t="s">
        <v>66</v>
      </c>
      <c r="B51" s="15" t="s">
        <v>65</v>
      </c>
      <c r="C51" s="16">
        <f>C52</f>
        <v>7416.22</v>
      </c>
      <c r="D51" s="27">
        <f>D52</f>
        <v>46165.11</v>
      </c>
      <c r="E51" s="27">
        <f>E52</f>
        <v>122243.19</v>
      </c>
      <c r="F51" s="27">
        <f>F52</f>
        <v>3476.76</v>
      </c>
      <c r="G51" s="17">
        <f t="shared" si="1"/>
        <v>2.8441338940844069E-2</v>
      </c>
      <c r="H51" s="18">
        <f t="shared" si="2"/>
        <v>0.46880486285466183</v>
      </c>
      <c r="I51" s="18">
        <f t="shared" si="3"/>
        <v>7.5311420247888505E-2</v>
      </c>
    </row>
    <row r="52" spans="1:10" ht="23.25" customHeight="1" x14ac:dyDescent="0.25">
      <c r="A52" s="19" t="s">
        <v>68</v>
      </c>
      <c r="B52" s="20" t="s">
        <v>67</v>
      </c>
      <c r="C52" s="21">
        <v>7416.22</v>
      </c>
      <c r="D52" s="25">
        <f>D53+D55</f>
        <v>46165.11</v>
      </c>
      <c r="E52" s="25">
        <f>E53+E55</f>
        <v>122243.19</v>
      </c>
      <c r="F52" s="25">
        <f>F53+F55</f>
        <v>3476.76</v>
      </c>
      <c r="G52" s="22">
        <f t="shared" si="1"/>
        <v>2.8441338940844069E-2</v>
      </c>
      <c r="H52" s="23">
        <f t="shared" si="2"/>
        <v>0.46880486285466183</v>
      </c>
      <c r="I52" s="18">
        <f t="shared" si="3"/>
        <v>7.5311420247888505E-2</v>
      </c>
    </row>
    <row r="53" spans="1:10" ht="30.75" customHeight="1" x14ac:dyDescent="0.25">
      <c r="A53" s="19" t="s">
        <v>206</v>
      </c>
      <c r="B53" s="20" t="s">
        <v>208</v>
      </c>
      <c r="C53" s="21"/>
      <c r="D53" s="25">
        <v>8665.11</v>
      </c>
      <c r="E53" s="25">
        <v>117243.19</v>
      </c>
      <c r="F53" s="25">
        <v>3476.76</v>
      </c>
      <c r="G53" s="22">
        <f t="shared" si="1"/>
        <v>2.965425966318385E-2</v>
      </c>
      <c r="H53" s="23"/>
      <c r="I53" s="18">
        <f t="shared" si="3"/>
        <v>0.40123668366587384</v>
      </c>
    </row>
    <row r="54" spans="1:10" ht="33" customHeight="1" x14ac:dyDescent="0.25">
      <c r="A54" s="19" t="s">
        <v>207</v>
      </c>
      <c r="B54" s="20" t="s">
        <v>209</v>
      </c>
      <c r="C54" s="21"/>
      <c r="D54" s="25">
        <v>8665.11</v>
      </c>
      <c r="E54" s="25">
        <v>117243.19</v>
      </c>
      <c r="F54" s="25">
        <v>3476.76</v>
      </c>
      <c r="G54" s="22">
        <f t="shared" si="1"/>
        <v>2.965425966318385E-2</v>
      </c>
      <c r="H54" s="23"/>
      <c r="I54" s="18">
        <f t="shared" si="3"/>
        <v>0.40123668366587384</v>
      </c>
    </row>
    <row r="55" spans="1:10" ht="15" customHeight="1" x14ac:dyDescent="0.25">
      <c r="A55" s="19" t="s">
        <v>70</v>
      </c>
      <c r="B55" s="20" t="s">
        <v>69</v>
      </c>
      <c r="C55" s="21">
        <v>7416.22</v>
      </c>
      <c r="D55" s="25">
        <v>37500</v>
      </c>
      <c r="E55" s="25">
        <v>5000</v>
      </c>
      <c r="F55" s="25"/>
      <c r="G55" s="22">
        <f t="shared" si="1"/>
        <v>0</v>
      </c>
      <c r="H55" s="23">
        <f t="shared" si="2"/>
        <v>0</v>
      </c>
      <c r="I55" s="18">
        <f t="shared" si="3"/>
        <v>0</v>
      </c>
    </row>
    <row r="56" spans="1:10" ht="27" customHeight="1" x14ac:dyDescent="0.25">
      <c r="A56" s="19" t="s">
        <v>72</v>
      </c>
      <c r="B56" s="20" t="s">
        <v>71</v>
      </c>
      <c r="C56" s="21">
        <v>7416.22</v>
      </c>
      <c r="D56" s="25">
        <v>37500</v>
      </c>
      <c r="E56" s="25">
        <v>5000</v>
      </c>
      <c r="F56" s="25"/>
      <c r="G56" s="22">
        <f t="shared" si="1"/>
        <v>0</v>
      </c>
      <c r="H56" s="23">
        <f t="shared" si="2"/>
        <v>0</v>
      </c>
      <c r="I56" s="18">
        <f t="shared" si="3"/>
        <v>0</v>
      </c>
    </row>
    <row r="57" spans="1:10" ht="31.5" customHeight="1" x14ac:dyDescent="0.25">
      <c r="A57" s="14" t="s">
        <v>74</v>
      </c>
      <c r="B57" s="15" t="s">
        <v>73</v>
      </c>
      <c r="C57" s="16">
        <f>C58</f>
        <v>7438.61</v>
      </c>
      <c r="D57" s="26">
        <f>D58</f>
        <v>1335024.25</v>
      </c>
      <c r="E57" s="26">
        <f>E58</f>
        <v>4400000</v>
      </c>
      <c r="F57" s="26">
        <f>F58</f>
        <v>2511357.5099999998</v>
      </c>
      <c r="G57" s="22">
        <f t="shared" si="1"/>
        <v>0.57076307045454544</v>
      </c>
      <c r="H57" s="18">
        <f t="shared" si="2"/>
        <v>337.61112761658427</v>
      </c>
      <c r="I57" s="18">
        <f t="shared" si="3"/>
        <v>1.8811325037728714</v>
      </c>
      <c r="J57" s="10"/>
    </row>
    <row r="58" spans="1:10" ht="30.75" customHeight="1" x14ac:dyDescent="0.25">
      <c r="A58" s="19" t="s">
        <v>76</v>
      </c>
      <c r="B58" s="20" t="s">
        <v>75</v>
      </c>
      <c r="C58" s="21">
        <v>7438.61</v>
      </c>
      <c r="D58" s="25">
        <v>1335024.25</v>
      </c>
      <c r="E58" s="25">
        <v>4400000</v>
      </c>
      <c r="F58" s="25">
        <f>F59</f>
        <v>2511357.5099999998</v>
      </c>
      <c r="G58" s="22">
        <f t="shared" si="1"/>
        <v>0.57076307045454544</v>
      </c>
      <c r="H58" s="23">
        <f t="shared" si="2"/>
        <v>337.61112761658427</v>
      </c>
      <c r="I58" s="18">
        <f t="shared" si="3"/>
        <v>1.8811325037728714</v>
      </c>
    </row>
    <row r="59" spans="1:10" ht="30.75" customHeight="1" x14ac:dyDescent="0.25">
      <c r="A59" s="19" t="s">
        <v>78</v>
      </c>
      <c r="B59" s="20" t="s">
        <v>77</v>
      </c>
      <c r="C59" s="21">
        <v>7438.61</v>
      </c>
      <c r="D59" s="25">
        <v>1335024.25</v>
      </c>
      <c r="E59" s="25">
        <v>4400000</v>
      </c>
      <c r="F59" s="25">
        <v>2511357.5099999998</v>
      </c>
      <c r="G59" s="22">
        <f t="shared" si="1"/>
        <v>0.57076307045454544</v>
      </c>
      <c r="H59" s="23">
        <f t="shared" si="2"/>
        <v>337.61112761658427</v>
      </c>
      <c r="I59" s="18">
        <f t="shared" si="3"/>
        <v>1.8811325037728714</v>
      </c>
    </row>
    <row r="60" spans="1:10" ht="47.25" customHeight="1" x14ac:dyDescent="0.25">
      <c r="A60" s="19" t="s">
        <v>140</v>
      </c>
      <c r="B60" s="20" t="s">
        <v>79</v>
      </c>
      <c r="C60" s="21">
        <v>7438.61</v>
      </c>
      <c r="D60" s="25">
        <v>1335024.25</v>
      </c>
      <c r="E60" s="25">
        <v>4400000</v>
      </c>
      <c r="F60" s="25">
        <v>2511357.5099999998</v>
      </c>
      <c r="G60" s="22">
        <f t="shared" si="1"/>
        <v>0.57076307045454544</v>
      </c>
      <c r="H60" s="23">
        <f t="shared" si="2"/>
        <v>337.61112761658427</v>
      </c>
      <c r="I60" s="18">
        <f t="shared" si="3"/>
        <v>1.8811325037728714</v>
      </c>
    </row>
    <row r="61" spans="1:10" ht="27" customHeight="1" x14ac:dyDescent="0.25">
      <c r="A61" s="14" t="s">
        <v>81</v>
      </c>
      <c r="B61" s="15" t="s">
        <v>80</v>
      </c>
      <c r="C61" s="16" t="e">
        <f>#REF!+#REF!+#REF!+#REF!</f>
        <v>#REF!</v>
      </c>
      <c r="D61" s="26">
        <f>D62+D64+D66++D68+D70+D72+D74++D76+D78+D80+D84</f>
        <v>116197</v>
      </c>
      <c r="E61" s="26">
        <f>E62+E64++E66+E69+E70+E76+E78+E80+E82</f>
        <v>423000</v>
      </c>
      <c r="F61" s="26">
        <f>F62+F64++F66+F69+F70+F74+F76+F78+F80+F82</f>
        <v>128901.12</v>
      </c>
      <c r="G61" s="17">
        <f t="shared" si="1"/>
        <v>0.30473078014184396</v>
      </c>
      <c r="H61" s="18" t="e">
        <f t="shared" si="2"/>
        <v>#REF!</v>
      </c>
      <c r="I61" s="18">
        <f t="shared" si="3"/>
        <v>1.1093325989483378</v>
      </c>
    </row>
    <row r="62" spans="1:10" ht="50.25" customHeight="1" x14ac:dyDescent="0.25">
      <c r="A62" s="19" t="s">
        <v>210</v>
      </c>
      <c r="B62" s="20" t="s">
        <v>223</v>
      </c>
      <c r="C62" s="21"/>
      <c r="D62" s="25"/>
      <c r="E62" s="25">
        <v>500</v>
      </c>
      <c r="F62" s="25">
        <v>1600</v>
      </c>
      <c r="G62" s="17">
        <f t="shared" si="1"/>
        <v>3.2</v>
      </c>
      <c r="H62" s="18"/>
      <c r="I62" s="18"/>
    </row>
    <row r="63" spans="1:10" ht="99.75" customHeight="1" x14ac:dyDescent="0.25">
      <c r="A63" s="19" t="s">
        <v>211</v>
      </c>
      <c r="B63" s="20" t="s">
        <v>224</v>
      </c>
      <c r="C63" s="21"/>
      <c r="D63" s="25"/>
      <c r="E63" s="25">
        <v>500</v>
      </c>
      <c r="F63" s="25">
        <v>1600</v>
      </c>
      <c r="G63" s="17">
        <f t="shared" si="1"/>
        <v>3.2</v>
      </c>
      <c r="H63" s="18"/>
      <c r="I63" s="18"/>
    </row>
    <row r="64" spans="1:10" ht="88.5" customHeight="1" x14ac:dyDescent="0.25">
      <c r="A64" s="19" t="s">
        <v>212</v>
      </c>
      <c r="B64" s="20" t="s">
        <v>225</v>
      </c>
      <c r="C64" s="21"/>
      <c r="D64" s="25">
        <v>5034.72</v>
      </c>
      <c r="E64" s="25">
        <v>30000</v>
      </c>
      <c r="F64" s="25">
        <v>17000</v>
      </c>
      <c r="G64" s="17">
        <f t="shared" si="1"/>
        <v>0.56666666666666665</v>
      </c>
      <c r="H64" s="18"/>
      <c r="I64" s="18">
        <f t="shared" si="3"/>
        <v>3.3765532144786601</v>
      </c>
    </row>
    <row r="65" spans="1:9" ht="107.25" customHeight="1" x14ac:dyDescent="0.25">
      <c r="A65" s="19" t="s">
        <v>213</v>
      </c>
      <c r="B65" s="20" t="s">
        <v>226</v>
      </c>
      <c r="C65" s="21"/>
      <c r="D65" s="25">
        <v>5034.72</v>
      </c>
      <c r="E65" s="25">
        <v>30000</v>
      </c>
      <c r="F65" s="25">
        <v>17000</v>
      </c>
      <c r="G65" s="17">
        <f t="shared" si="1"/>
        <v>0.56666666666666665</v>
      </c>
      <c r="H65" s="18"/>
      <c r="I65" s="18">
        <f t="shared" si="3"/>
        <v>3.3765532144786601</v>
      </c>
    </row>
    <row r="66" spans="1:9" ht="63" customHeight="1" x14ac:dyDescent="0.25">
      <c r="A66" s="19" t="s">
        <v>214</v>
      </c>
      <c r="B66" s="20" t="s">
        <v>227</v>
      </c>
      <c r="C66" s="21"/>
      <c r="D66" s="25">
        <v>300</v>
      </c>
      <c r="E66" s="25">
        <v>10000</v>
      </c>
      <c r="F66" s="25">
        <v>5000</v>
      </c>
      <c r="G66" s="17">
        <f t="shared" si="1"/>
        <v>0.5</v>
      </c>
      <c r="H66" s="18"/>
      <c r="I66" s="18">
        <f t="shared" si="3"/>
        <v>16.666666666666668</v>
      </c>
    </row>
    <row r="67" spans="1:9" ht="81.75" customHeight="1" x14ac:dyDescent="0.25">
      <c r="A67" s="19" t="s">
        <v>215</v>
      </c>
      <c r="B67" s="20" t="s">
        <v>228</v>
      </c>
      <c r="C67" s="21"/>
      <c r="D67" s="25">
        <v>300</v>
      </c>
      <c r="E67" s="25">
        <v>10000</v>
      </c>
      <c r="F67" s="25">
        <v>5000</v>
      </c>
      <c r="G67" s="17">
        <f t="shared" si="1"/>
        <v>0.5</v>
      </c>
      <c r="H67" s="18"/>
      <c r="I67" s="18">
        <f t="shared" si="3"/>
        <v>16.666666666666668</v>
      </c>
    </row>
    <row r="68" spans="1:9" ht="81.75" customHeight="1" x14ac:dyDescent="0.25">
      <c r="A68" s="19" t="s">
        <v>242</v>
      </c>
      <c r="B68" s="20" t="s">
        <v>244</v>
      </c>
      <c r="C68" s="21"/>
      <c r="D68" s="25">
        <v>8000</v>
      </c>
      <c r="E68" s="25">
        <v>30000</v>
      </c>
      <c r="F68" s="25">
        <v>30000</v>
      </c>
      <c r="G68" s="17">
        <f t="shared" si="1"/>
        <v>1</v>
      </c>
      <c r="H68" s="18"/>
      <c r="I68" s="18">
        <f t="shared" si="3"/>
        <v>3.75</v>
      </c>
    </row>
    <row r="69" spans="1:9" ht="81.75" customHeight="1" x14ac:dyDescent="0.25">
      <c r="A69" s="19" t="s">
        <v>243</v>
      </c>
      <c r="B69" s="20" t="s">
        <v>245</v>
      </c>
      <c r="C69" s="21"/>
      <c r="D69" s="25">
        <v>8000</v>
      </c>
      <c r="E69" s="25">
        <v>30000</v>
      </c>
      <c r="F69" s="25">
        <v>30000</v>
      </c>
      <c r="G69" s="17">
        <f t="shared" si="1"/>
        <v>1</v>
      </c>
      <c r="H69" s="18"/>
      <c r="I69" s="18">
        <f t="shared" si="3"/>
        <v>3.75</v>
      </c>
    </row>
    <row r="70" spans="1:9" ht="81.75" customHeight="1" x14ac:dyDescent="0.25">
      <c r="A70" s="19" t="s">
        <v>246</v>
      </c>
      <c r="B70" s="20" t="s">
        <v>249</v>
      </c>
      <c r="C70" s="21"/>
      <c r="D70" s="25">
        <v>6500</v>
      </c>
      <c r="E70" s="25">
        <v>8000</v>
      </c>
      <c r="F70" s="25">
        <v>1000</v>
      </c>
      <c r="G70" s="17">
        <f t="shared" si="1"/>
        <v>0.125</v>
      </c>
      <c r="H70" s="18"/>
      <c r="I70" s="18"/>
    </row>
    <row r="71" spans="1:9" ht="119.25" customHeight="1" x14ac:dyDescent="0.25">
      <c r="A71" s="19" t="s">
        <v>247</v>
      </c>
      <c r="B71" s="20" t="s">
        <v>248</v>
      </c>
      <c r="C71" s="21"/>
      <c r="D71" s="25">
        <v>6500</v>
      </c>
      <c r="E71" s="25">
        <v>8000</v>
      </c>
      <c r="F71" s="25">
        <v>1000</v>
      </c>
      <c r="G71" s="17">
        <f t="shared" si="1"/>
        <v>0.125</v>
      </c>
      <c r="H71" s="18"/>
      <c r="I71" s="18">
        <f t="shared" si="3"/>
        <v>0.15384615384615385</v>
      </c>
    </row>
    <row r="72" spans="1:9" ht="75" customHeight="1" x14ac:dyDescent="0.25">
      <c r="A72" s="19" t="s">
        <v>216</v>
      </c>
      <c r="B72" s="20" t="s">
        <v>229</v>
      </c>
      <c r="C72" s="21"/>
      <c r="D72" s="25">
        <v>600</v>
      </c>
      <c r="E72" s="25"/>
      <c r="F72" s="25"/>
      <c r="G72" s="17"/>
      <c r="H72" s="18"/>
      <c r="I72" s="18">
        <f t="shared" si="3"/>
        <v>0</v>
      </c>
    </row>
    <row r="73" spans="1:9" ht="122.25" customHeight="1" x14ac:dyDescent="0.25">
      <c r="A73" s="19" t="s">
        <v>217</v>
      </c>
      <c r="B73" s="20" t="s">
        <v>230</v>
      </c>
      <c r="C73" s="21"/>
      <c r="D73" s="25">
        <v>600</v>
      </c>
      <c r="E73" s="25"/>
      <c r="F73" s="25"/>
      <c r="G73" s="17"/>
      <c r="H73" s="18"/>
      <c r="I73" s="18">
        <f t="shared" ref="I73:I136" si="10">F73/D73</f>
        <v>0</v>
      </c>
    </row>
    <row r="74" spans="1:9" ht="78.75" customHeight="1" x14ac:dyDescent="0.25">
      <c r="A74" s="19" t="s">
        <v>250</v>
      </c>
      <c r="B74" s="20" t="s">
        <v>252</v>
      </c>
      <c r="C74" s="21"/>
      <c r="D74" s="25">
        <v>2000</v>
      </c>
      <c r="E74" s="25"/>
      <c r="F74" s="25">
        <v>500</v>
      </c>
      <c r="G74" s="17"/>
      <c r="H74" s="18"/>
      <c r="I74" s="18"/>
    </row>
    <row r="75" spans="1:9" ht="95.25" customHeight="1" x14ac:dyDescent="0.25">
      <c r="A75" s="19" t="s">
        <v>251</v>
      </c>
      <c r="B75" s="20" t="s">
        <v>253</v>
      </c>
      <c r="C75" s="21"/>
      <c r="D75" s="25">
        <v>2000</v>
      </c>
      <c r="E75" s="25"/>
      <c r="F75" s="25">
        <v>500</v>
      </c>
      <c r="G75" s="17"/>
      <c r="H75" s="18"/>
      <c r="I75" s="18"/>
    </row>
    <row r="76" spans="1:9" ht="95.25" customHeight="1" x14ac:dyDescent="0.25">
      <c r="A76" s="19" t="s">
        <v>254</v>
      </c>
      <c r="B76" s="20" t="s">
        <v>256</v>
      </c>
      <c r="C76" s="21"/>
      <c r="D76" s="25">
        <v>1000</v>
      </c>
      <c r="E76" s="25">
        <v>7000</v>
      </c>
      <c r="F76" s="25">
        <v>20000</v>
      </c>
      <c r="G76" s="17">
        <f t="shared" si="1"/>
        <v>2.8571428571428572</v>
      </c>
      <c r="H76" s="18"/>
      <c r="I76" s="18">
        <f t="shared" si="10"/>
        <v>20</v>
      </c>
    </row>
    <row r="77" spans="1:9" ht="95.25" customHeight="1" x14ac:dyDescent="0.25">
      <c r="A77" s="19" t="s">
        <v>255</v>
      </c>
      <c r="B77" s="20" t="s">
        <v>257</v>
      </c>
      <c r="C77" s="21"/>
      <c r="D77" s="25">
        <v>1000</v>
      </c>
      <c r="E77" s="25">
        <v>7000</v>
      </c>
      <c r="F77" s="25">
        <v>20000</v>
      </c>
      <c r="G77" s="17">
        <f t="shared" si="1"/>
        <v>2.8571428571428572</v>
      </c>
      <c r="H77" s="18"/>
      <c r="I77" s="18">
        <f t="shared" si="10"/>
        <v>20</v>
      </c>
    </row>
    <row r="78" spans="1:9" ht="75" customHeight="1" x14ac:dyDescent="0.25">
      <c r="A78" s="19" t="s">
        <v>218</v>
      </c>
      <c r="B78" s="20" t="s">
        <v>232</v>
      </c>
      <c r="C78" s="21"/>
      <c r="D78" s="25">
        <v>15881.28</v>
      </c>
      <c r="E78" s="25">
        <v>65500</v>
      </c>
      <c r="F78" s="25">
        <v>8801.1200000000008</v>
      </c>
      <c r="G78" s="17">
        <f t="shared" si="1"/>
        <v>0.13436824427480917</v>
      </c>
      <c r="H78" s="18"/>
      <c r="I78" s="18">
        <f t="shared" si="10"/>
        <v>0.55418203066755323</v>
      </c>
    </row>
    <row r="79" spans="1:9" ht="99" customHeight="1" x14ac:dyDescent="0.25">
      <c r="A79" s="19" t="s">
        <v>219</v>
      </c>
      <c r="B79" s="20" t="s">
        <v>231</v>
      </c>
      <c r="C79" s="21"/>
      <c r="D79" s="25">
        <v>15881.28</v>
      </c>
      <c r="E79" s="25">
        <v>65500</v>
      </c>
      <c r="F79" s="25">
        <v>8801.1200000000008</v>
      </c>
      <c r="G79" s="17">
        <f t="shared" si="1"/>
        <v>0.13436824427480917</v>
      </c>
      <c r="H79" s="18"/>
      <c r="I79" s="18">
        <f t="shared" si="10"/>
        <v>0.55418203066755323</v>
      </c>
    </row>
    <row r="80" spans="1:9" ht="144.75" customHeight="1" x14ac:dyDescent="0.25">
      <c r="A80" s="19" t="s">
        <v>258</v>
      </c>
      <c r="B80" s="20" t="s">
        <v>260</v>
      </c>
      <c r="C80" s="21"/>
      <c r="D80" s="25">
        <v>87000</v>
      </c>
      <c r="E80" s="25">
        <v>262000</v>
      </c>
      <c r="F80" s="25">
        <v>45000</v>
      </c>
      <c r="G80" s="17">
        <f t="shared" si="1"/>
        <v>0.1717557251908397</v>
      </c>
      <c r="H80" s="18"/>
      <c r="I80" s="18">
        <f t="shared" si="10"/>
        <v>0.51724137931034486</v>
      </c>
    </row>
    <row r="81" spans="1:9" ht="156.75" customHeight="1" x14ac:dyDescent="0.25">
      <c r="A81" s="19" t="s">
        <v>259</v>
      </c>
      <c r="B81" s="20" t="s">
        <v>261</v>
      </c>
      <c r="C81" s="21"/>
      <c r="D81" s="25">
        <v>87000</v>
      </c>
      <c r="E81" s="25">
        <v>262000</v>
      </c>
      <c r="F81" s="25">
        <v>45000</v>
      </c>
      <c r="G81" s="17">
        <f t="shared" si="1"/>
        <v>0.1717557251908397</v>
      </c>
      <c r="H81" s="18"/>
      <c r="I81" s="18"/>
    </row>
    <row r="82" spans="1:9" ht="99" customHeight="1" x14ac:dyDescent="0.25">
      <c r="A82" s="19" t="s">
        <v>264</v>
      </c>
      <c r="B82" s="20" t="s">
        <v>262</v>
      </c>
      <c r="C82" s="21"/>
      <c r="D82" s="25"/>
      <c r="E82" s="25">
        <v>10000</v>
      </c>
      <c r="F82" s="25"/>
      <c r="G82" s="17">
        <f t="shared" si="1"/>
        <v>0</v>
      </c>
      <c r="H82" s="18"/>
      <c r="I82" s="18"/>
    </row>
    <row r="83" spans="1:9" ht="99" customHeight="1" x14ac:dyDescent="0.25">
      <c r="A83" s="19" t="s">
        <v>265</v>
      </c>
      <c r="B83" s="20" t="s">
        <v>263</v>
      </c>
      <c r="C83" s="21"/>
      <c r="D83" s="25"/>
      <c r="E83" s="25">
        <v>10000</v>
      </c>
      <c r="F83" s="25"/>
      <c r="G83" s="17">
        <f t="shared" si="1"/>
        <v>0</v>
      </c>
      <c r="H83" s="18"/>
      <c r="I83" s="18"/>
    </row>
    <row r="84" spans="1:9" ht="75" customHeight="1" x14ac:dyDescent="0.25">
      <c r="A84" s="19" t="s">
        <v>220</v>
      </c>
      <c r="B84" s="20" t="s">
        <v>233</v>
      </c>
      <c r="C84" s="21"/>
      <c r="D84" s="25">
        <v>-10119</v>
      </c>
      <c r="E84" s="25"/>
      <c r="F84" s="25"/>
      <c r="G84" s="17"/>
      <c r="H84" s="18"/>
      <c r="I84" s="18">
        <f t="shared" si="10"/>
        <v>0</v>
      </c>
    </row>
    <row r="85" spans="1:9" ht="73.5" customHeight="1" x14ac:dyDescent="0.25">
      <c r="A85" s="19" t="s">
        <v>221</v>
      </c>
      <c r="B85" s="20" t="s">
        <v>234</v>
      </c>
      <c r="C85" s="21"/>
      <c r="D85" s="25">
        <v>-10000</v>
      </c>
      <c r="E85" s="25"/>
      <c r="F85" s="25"/>
      <c r="G85" s="17"/>
      <c r="H85" s="18"/>
      <c r="I85" s="18">
        <f t="shared" si="10"/>
        <v>0</v>
      </c>
    </row>
    <row r="86" spans="1:9" ht="82.5" customHeight="1" x14ac:dyDescent="0.25">
      <c r="A86" s="19" t="s">
        <v>222</v>
      </c>
      <c r="B86" s="20" t="s">
        <v>235</v>
      </c>
      <c r="C86" s="21"/>
      <c r="D86" s="25">
        <v>-119</v>
      </c>
      <c r="E86" s="25"/>
      <c r="F86" s="25"/>
      <c r="G86" s="17"/>
      <c r="H86" s="18"/>
      <c r="I86" s="18">
        <f t="shared" si="10"/>
        <v>0</v>
      </c>
    </row>
    <row r="87" spans="1:9" ht="21" customHeight="1" x14ac:dyDescent="0.25">
      <c r="A87" s="19" t="s">
        <v>83</v>
      </c>
      <c r="B87" s="20" t="s">
        <v>82</v>
      </c>
      <c r="C87" s="21"/>
      <c r="D87" s="25">
        <v>0.19</v>
      </c>
      <c r="E87" s="25"/>
      <c r="F87" s="25">
        <v>30800</v>
      </c>
      <c r="G87" s="22"/>
      <c r="H87" s="23" t="e">
        <f t="shared" ref="H87:H146" si="11">F87/C87</f>
        <v>#DIV/0!</v>
      </c>
      <c r="I87" s="18"/>
    </row>
    <row r="88" spans="1:9" ht="22.5" customHeight="1" x14ac:dyDescent="0.25">
      <c r="A88" s="19" t="s">
        <v>85</v>
      </c>
      <c r="B88" s="20" t="s">
        <v>84</v>
      </c>
      <c r="C88" s="21"/>
      <c r="D88" s="25">
        <v>0.19</v>
      </c>
      <c r="E88" s="25"/>
      <c r="F88" s="25">
        <v>30800</v>
      </c>
      <c r="G88" s="22"/>
      <c r="H88" s="23" t="e">
        <f t="shared" si="11"/>
        <v>#DIV/0!</v>
      </c>
      <c r="I88" s="18"/>
    </row>
    <row r="89" spans="1:9" ht="30.75" customHeight="1" x14ac:dyDescent="0.25">
      <c r="A89" s="19" t="s">
        <v>87</v>
      </c>
      <c r="B89" s="20" t="s">
        <v>86</v>
      </c>
      <c r="C89" s="21"/>
      <c r="D89" s="25">
        <v>0.19</v>
      </c>
      <c r="E89" s="25"/>
      <c r="F89" s="25">
        <v>30800</v>
      </c>
      <c r="G89" s="22"/>
      <c r="H89" s="23" t="e">
        <f t="shared" si="11"/>
        <v>#DIV/0!</v>
      </c>
      <c r="I89" s="18"/>
    </row>
    <row r="90" spans="1:9" ht="24.75" customHeight="1" x14ac:dyDescent="0.25">
      <c r="A90" s="14" t="s">
        <v>89</v>
      </c>
      <c r="B90" s="15" t="s">
        <v>88</v>
      </c>
      <c r="C90" s="16">
        <f>C91</f>
        <v>21867898.050000001</v>
      </c>
      <c r="D90" s="26">
        <f>D91</f>
        <v>23906502.18</v>
      </c>
      <c r="E90" s="26">
        <f>E91+E143</f>
        <v>148037728.30000001</v>
      </c>
      <c r="F90" s="26">
        <f>F91+F143</f>
        <v>24640064.449999999</v>
      </c>
      <c r="G90" s="17">
        <f t="shared" ref="G90:G146" si="12">F90/E90</f>
        <v>0.16644449177216938</v>
      </c>
      <c r="H90" s="18">
        <f t="shared" si="11"/>
        <v>1.1267687636763972</v>
      </c>
      <c r="I90" s="18">
        <f t="shared" si="10"/>
        <v>1.0306846340161671</v>
      </c>
    </row>
    <row r="91" spans="1:9" ht="31.5" customHeight="1" x14ac:dyDescent="0.25">
      <c r="A91" s="14" t="s">
        <v>91</v>
      </c>
      <c r="B91" s="15" t="s">
        <v>90</v>
      </c>
      <c r="C91" s="16">
        <f>C92+C99+C120+C135</f>
        <v>21867898.050000001</v>
      </c>
      <c r="D91" s="26">
        <f>D92+D99++++D120++++D135</f>
        <v>23906502.18</v>
      </c>
      <c r="E91" s="26">
        <f>E92+E99+E120+E135</f>
        <v>148024286.30000001</v>
      </c>
      <c r="F91" s="26">
        <f>F92+F99++++F120++++F135</f>
        <v>24626622.449999999</v>
      </c>
      <c r="G91" s="17">
        <f t="shared" si="12"/>
        <v>0.16636879707759142</v>
      </c>
      <c r="H91" s="18">
        <f t="shared" si="11"/>
        <v>1.1261540726818964</v>
      </c>
      <c r="I91" s="18">
        <f t="shared" si="10"/>
        <v>1.0301223602088661</v>
      </c>
    </row>
    <row r="92" spans="1:9" ht="27" customHeight="1" x14ac:dyDescent="0.25">
      <c r="A92" s="19" t="s">
        <v>133</v>
      </c>
      <c r="B92" s="20" t="s">
        <v>92</v>
      </c>
      <c r="C92" s="21">
        <f>C93+C95</f>
        <v>8720149</v>
      </c>
      <c r="D92" s="25">
        <f>D93+D95</f>
        <v>6755301</v>
      </c>
      <c r="E92" s="25">
        <f>E93+E95</f>
        <v>25934000</v>
      </c>
      <c r="F92" s="25">
        <f>F93+F95</f>
        <v>6483501</v>
      </c>
      <c r="G92" s="22">
        <f t="shared" si="12"/>
        <v>0.25000003855942005</v>
      </c>
      <c r="H92" s="23">
        <f t="shared" si="11"/>
        <v>0.74350805244268192</v>
      </c>
      <c r="I92" s="18">
        <f t="shared" si="10"/>
        <v>0.95976493127397289</v>
      </c>
    </row>
    <row r="93" spans="1:9" ht="15" customHeight="1" x14ac:dyDescent="0.25">
      <c r="A93" s="19" t="s">
        <v>166</v>
      </c>
      <c r="B93" s="20" t="s">
        <v>93</v>
      </c>
      <c r="C93" s="21">
        <v>5096500</v>
      </c>
      <c r="D93" s="25">
        <v>3655251</v>
      </c>
      <c r="E93" s="25">
        <v>18774000</v>
      </c>
      <c r="F93" s="25">
        <v>4693500</v>
      </c>
      <c r="G93" s="22">
        <f t="shared" si="12"/>
        <v>0.25</v>
      </c>
      <c r="H93" s="23">
        <f t="shared" si="11"/>
        <v>0.92092612577258903</v>
      </c>
      <c r="I93" s="18">
        <f t="shared" si="10"/>
        <v>1.2840431477893037</v>
      </c>
    </row>
    <row r="94" spans="1:9" ht="27" customHeight="1" x14ac:dyDescent="0.25">
      <c r="A94" s="19" t="s">
        <v>165</v>
      </c>
      <c r="B94" s="20" t="s">
        <v>94</v>
      </c>
      <c r="C94" s="21">
        <v>5096500</v>
      </c>
      <c r="D94" s="25">
        <v>3655251</v>
      </c>
      <c r="E94" s="25">
        <v>18774000</v>
      </c>
      <c r="F94" s="25">
        <v>4693500</v>
      </c>
      <c r="G94" s="22">
        <f t="shared" si="12"/>
        <v>0.25</v>
      </c>
      <c r="H94" s="23">
        <f t="shared" si="11"/>
        <v>0.92092612577258903</v>
      </c>
      <c r="I94" s="18">
        <f t="shared" si="10"/>
        <v>1.2840431477893037</v>
      </c>
    </row>
    <row r="95" spans="1:9" ht="27" customHeight="1" x14ac:dyDescent="0.25">
      <c r="A95" s="19" t="s">
        <v>164</v>
      </c>
      <c r="B95" s="20" t="s">
        <v>95</v>
      </c>
      <c r="C95" s="21">
        <v>3623649</v>
      </c>
      <c r="D95" s="25">
        <v>3100050</v>
      </c>
      <c r="E95" s="25">
        <v>7160000</v>
      </c>
      <c r="F95" s="25">
        <v>1790001</v>
      </c>
      <c r="G95" s="22">
        <f t="shared" si="12"/>
        <v>0.25000013966480444</v>
      </c>
      <c r="H95" s="23">
        <f t="shared" si="11"/>
        <v>0.49397747960688243</v>
      </c>
      <c r="I95" s="18">
        <f t="shared" si="10"/>
        <v>0.57741036434896209</v>
      </c>
    </row>
    <row r="96" spans="1:9" ht="26.25" customHeight="1" x14ac:dyDescent="0.25">
      <c r="A96" s="19" t="s">
        <v>163</v>
      </c>
      <c r="B96" s="20" t="s">
        <v>96</v>
      </c>
      <c r="C96" s="21">
        <v>3623649</v>
      </c>
      <c r="D96" s="25">
        <v>3100050</v>
      </c>
      <c r="E96" s="25">
        <v>7160000</v>
      </c>
      <c r="F96" s="25">
        <v>1790001</v>
      </c>
      <c r="G96" s="22">
        <f t="shared" si="12"/>
        <v>0.25000013966480444</v>
      </c>
      <c r="H96" s="23">
        <f t="shared" si="11"/>
        <v>0.49397747960688243</v>
      </c>
      <c r="I96" s="18">
        <f t="shared" si="10"/>
        <v>0.57741036434896209</v>
      </c>
    </row>
    <row r="97" spans="1:9" ht="27" hidden="1" customHeight="1" x14ac:dyDescent="0.25">
      <c r="A97" s="19" t="s">
        <v>162</v>
      </c>
      <c r="B97" s="28" t="s">
        <v>136</v>
      </c>
      <c r="C97" s="29"/>
      <c r="D97" s="25"/>
      <c r="E97" s="25"/>
      <c r="F97" s="25"/>
      <c r="G97" s="22" t="e">
        <f t="shared" si="12"/>
        <v>#DIV/0!</v>
      </c>
      <c r="H97" s="23" t="e">
        <f t="shared" si="11"/>
        <v>#DIV/0!</v>
      </c>
      <c r="I97" s="18" t="e">
        <f t="shared" si="10"/>
        <v>#DIV/0!</v>
      </c>
    </row>
    <row r="98" spans="1:9" ht="27" hidden="1" customHeight="1" x14ac:dyDescent="0.25">
      <c r="A98" s="19" t="s">
        <v>161</v>
      </c>
      <c r="B98" s="28" t="s">
        <v>138</v>
      </c>
      <c r="C98" s="29"/>
      <c r="D98" s="25"/>
      <c r="E98" s="25"/>
      <c r="F98" s="25"/>
      <c r="G98" s="22" t="e">
        <f t="shared" si="12"/>
        <v>#DIV/0!</v>
      </c>
      <c r="H98" s="23" t="e">
        <f t="shared" si="11"/>
        <v>#DIV/0!</v>
      </c>
      <c r="I98" s="18" t="e">
        <f t="shared" si="10"/>
        <v>#DIV/0!</v>
      </c>
    </row>
    <row r="99" spans="1:9" ht="31.5" customHeight="1" x14ac:dyDescent="0.25">
      <c r="A99" s="19" t="s">
        <v>160</v>
      </c>
      <c r="B99" s="28" t="s">
        <v>97</v>
      </c>
      <c r="C99" s="29">
        <f>C108</f>
        <v>3000</v>
      </c>
      <c r="D99" s="25">
        <f>D104++D108++D110</f>
        <v>919412.99</v>
      </c>
      <c r="E99" s="25">
        <f>E102+E104+E106+E108+E110+E118</f>
        <v>15706453</v>
      </c>
      <c r="F99" s="25">
        <f>F104++F108++F110</f>
        <v>475278.9</v>
      </c>
      <c r="G99" s="22">
        <f t="shared" si="12"/>
        <v>3.0260103920344079E-2</v>
      </c>
      <c r="H99" s="23"/>
      <c r="I99" s="18">
        <f t="shared" si="10"/>
        <v>0.51693733411358478</v>
      </c>
    </row>
    <row r="100" spans="1:9" ht="0.75" customHeight="1" x14ac:dyDescent="0.25">
      <c r="A100" s="30" t="s">
        <v>159</v>
      </c>
      <c r="B100" s="31" t="s">
        <v>130</v>
      </c>
      <c r="C100" s="32"/>
      <c r="D100" s="25"/>
      <c r="E100" s="25"/>
      <c r="F100" s="25"/>
      <c r="G100" s="22" t="e">
        <f t="shared" si="12"/>
        <v>#DIV/0!</v>
      </c>
      <c r="H100" s="23"/>
      <c r="I100" s="18" t="e">
        <f t="shared" si="10"/>
        <v>#DIV/0!</v>
      </c>
    </row>
    <row r="101" spans="1:9" ht="33.75" hidden="1" customHeight="1" x14ac:dyDescent="0.25">
      <c r="A101" s="30" t="s">
        <v>158</v>
      </c>
      <c r="B101" s="31" t="s">
        <v>131</v>
      </c>
      <c r="C101" s="32"/>
      <c r="D101" s="25"/>
      <c r="E101" s="25"/>
      <c r="F101" s="25"/>
      <c r="G101" s="22" t="e">
        <f t="shared" si="12"/>
        <v>#DIV/0!</v>
      </c>
      <c r="H101" s="23"/>
      <c r="I101" s="18" t="e">
        <f t="shared" si="10"/>
        <v>#DIV/0!</v>
      </c>
    </row>
    <row r="102" spans="1:9" ht="92.25" customHeight="1" x14ac:dyDescent="0.25">
      <c r="A102" s="19" t="s">
        <v>157</v>
      </c>
      <c r="B102" s="20" t="s">
        <v>122</v>
      </c>
      <c r="C102" s="21"/>
      <c r="D102" s="25"/>
      <c r="E102" s="25">
        <v>8341596</v>
      </c>
      <c r="F102" s="25"/>
      <c r="G102" s="22">
        <f t="shared" si="12"/>
        <v>0</v>
      </c>
      <c r="H102" s="23"/>
      <c r="I102" s="18"/>
    </row>
    <row r="103" spans="1:9" ht="93.75" customHeight="1" x14ac:dyDescent="0.25">
      <c r="A103" s="19" t="s">
        <v>156</v>
      </c>
      <c r="B103" s="20" t="s">
        <v>98</v>
      </c>
      <c r="C103" s="21"/>
      <c r="D103" s="25"/>
      <c r="E103" s="25">
        <v>8341596</v>
      </c>
      <c r="F103" s="25"/>
      <c r="G103" s="22">
        <f t="shared" si="12"/>
        <v>0</v>
      </c>
      <c r="H103" s="23"/>
      <c r="I103" s="18"/>
    </row>
    <row r="104" spans="1:9" ht="93.75" customHeight="1" x14ac:dyDescent="0.25">
      <c r="A104" s="19" t="s">
        <v>266</v>
      </c>
      <c r="B104" s="20" t="s">
        <v>267</v>
      </c>
      <c r="C104" s="21"/>
      <c r="D104" s="25">
        <v>473216.99</v>
      </c>
      <c r="E104" s="25">
        <v>1584263</v>
      </c>
      <c r="F104" s="25">
        <v>475278.9</v>
      </c>
      <c r="G104" s="22">
        <f t="shared" si="12"/>
        <v>0.3</v>
      </c>
      <c r="H104" s="23"/>
      <c r="I104" s="18"/>
    </row>
    <row r="105" spans="1:9" ht="93.75" customHeight="1" x14ac:dyDescent="0.25">
      <c r="A105" s="19" t="s">
        <v>268</v>
      </c>
      <c r="B105" s="20" t="s">
        <v>269</v>
      </c>
      <c r="C105" s="21"/>
      <c r="D105" s="25">
        <v>473216.99</v>
      </c>
      <c r="E105" s="25">
        <v>1584263</v>
      </c>
      <c r="F105" s="25">
        <v>475278.9</v>
      </c>
      <c r="G105" s="22">
        <f t="shared" si="12"/>
        <v>0.3</v>
      </c>
      <c r="H105" s="23"/>
      <c r="I105" s="18"/>
    </row>
    <row r="106" spans="1:9" ht="64.5" customHeight="1" x14ac:dyDescent="0.25">
      <c r="A106" s="19" t="s">
        <v>155</v>
      </c>
      <c r="B106" s="20" t="s">
        <v>143</v>
      </c>
      <c r="C106" s="21"/>
      <c r="D106" s="25"/>
      <c r="E106" s="25"/>
      <c r="F106" s="25"/>
      <c r="G106" s="22"/>
      <c r="H106" s="23"/>
      <c r="I106" s="18"/>
    </row>
    <row r="107" spans="1:9" ht="93.75" hidden="1" customHeight="1" x14ac:dyDescent="0.25">
      <c r="A107" s="19" t="s">
        <v>150</v>
      </c>
      <c r="B107" s="20" t="s">
        <v>144</v>
      </c>
      <c r="C107" s="21"/>
      <c r="D107" s="25"/>
      <c r="E107" s="25"/>
      <c r="F107" s="25"/>
      <c r="G107" s="22"/>
      <c r="H107" s="23"/>
      <c r="I107" s="18"/>
    </row>
    <row r="108" spans="1:9" ht="93.75" customHeight="1" x14ac:dyDescent="0.25">
      <c r="A108" s="19" t="s">
        <v>149</v>
      </c>
      <c r="B108" s="20" t="s">
        <v>189</v>
      </c>
      <c r="C108" s="21">
        <v>3000</v>
      </c>
      <c r="D108" s="25">
        <v>337500</v>
      </c>
      <c r="E108" s="25">
        <v>562500</v>
      </c>
      <c r="F108" s="25"/>
      <c r="G108" s="22">
        <f t="shared" si="12"/>
        <v>0</v>
      </c>
      <c r="H108" s="23"/>
      <c r="I108" s="18"/>
    </row>
    <row r="109" spans="1:9" ht="93.75" customHeight="1" x14ac:dyDescent="0.25">
      <c r="A109" s="19" t="s">
        <v>188</v>
      </c>
      <c r="B109" s="20" t="s">
        <v>190</v>
      </c>
      <c r="C109" s="21">
        <v>3000</v>
      </c>
      <c r="D109" s="25">
        <v>337500</v>
      </c>
      <c r="E109" s="25">
        <v>562500</v>
      </c>
      <c r="F109" s="25"/>
      <c r="G109" s="22">
        <f t="shared" si="12"/>
        <v>0</v>
      </c>
      <c r="H109" s="23"/>
      <c r="I109" s="18"/>
    </row>
    <row r="110" spans="1:9" ht="93.75" customHeight="1" x14ac:dyDescent="0.25">
      <c r="A110" s="19" t="s">
        <v>167</v>
      </c>
      <c r="B110" s="20" t="s">
        <v>191</v>
      </c>
      <c r="C110" s="21"/>
      <c r="D110" s="25">
        <v>108696</v>
      </c>
      <c r="E110" s="25">
        <v>43136</v>
      </c>
      <c r="F110" s="25"/>
      <c r="G110" s="22">
        <f t="shared" si="12"/>
        <v>0</v>
      </c>
      <c r="H110" s="23"/>
      <c r="I110" s="18">
        <f t="shared" si="10"/>
        <v>0</v>
      </c>
    </row>
    <row r="111" spans="1:9" ht="93.75" customHeight="1" x14ac:dyDescent="0.25">
      <c r="A111" s="19" t="s">
        <v>168</v>
      </c>
      <c r="B111" s="20" t="s">
        <v>192</v>
      </c>
      <c r="C111" s="21"/>
      <c r="D111" s="25">
        <v>108696</v>
      </c>
      <c r="E111" s="25">
        <v>43136</v>
      </c>
      <c r="F111" s="25"/>
      <c r="G111" s="22">
        <f t="shared" si="12"/>
        <v>0</v>
      </c>
      <c r="H111" s="23"/>
      <c r="I111" s="18">
        <f t="shared" si="10"/>
        <v>0</v>
      </c>
    </row>
    <row r="112" spans="1:9" ht="0.75" customHeight="1" x14ac:dyDescent="0.25">
      <c r="A112" s="19" t="s">
        <v>151</v>
      </c>
      <c r="B112" s="20" t="s">
        <v>141</v>
      </c>
      <c r="C112" s="21"/>
      <c r="D112" s="25"/>
      <c r="E112" s="25"/>
      <c r="F112" s="25"/>
      <c r="G112" s="22" t="e">
        <f t="shared" si="12"/>
        <v>#DIV/0!</v>
      </c>
      <c r="H112" s="23"/>
      <c r="I112" s="18" t="e">
        <f t="shared" si="10"/>
        <v>#DIV/0!</v>
      </c>
    </row>
    <row r="113" spans="1:9" ht="93.75" hidden="1" customHeight="1" x14ac:dyDescent="0.25">
      <c r="A113" s="19" t="s">
        <v>152</v>
      </c>
      <c r="B113" s="20" t="s">
        <v>142</v>
      </c>
      <c r="C113" s="21"/>
      <c r="D113" s="25"/>
      <c r="E113" s="25"/>
      <c r="F113" s="25"/>
      <c r="G113" s="22" t="e">
        <f t="shared" si="12"/>
        <v>#DIV/0!</v>
      </c>
      <c r="H113" s="23"/>
      <c r="I113" s="18" t="e">
        <f t="shared" si="10"/>
        <v>#DIV/0!</v>
      </c>
    </row>
    <row r="114" spans="1:9" ht="47.25" hidden="1" customHeight="1" x14ac:dyDescent="0.25">
      <c r="A114" s="19" t="s">
        <v>153</v>
      </c>
      <c r="B114" s="20" t="s">
        <v>132</v>
      </c>
      <c r="C114" s="21"/>
      <c r="D114" s="25"/>
      <c r="E114" s="25"/>
      <c r="F114" s="25"/>
      <c r="G114" s="22" t="e">
        <f t="shared" si="12"/>
        <v>#DIV/0!</v>
      </c>
      <c r="H114" s="23"/>
      <c r="I114" s="18" t="e">
        <f t="shared" si="10"/>
        <v>#DIV/0!</v>
      </c>
    </row>
    <row r="115" spans="1:9" ht="46.5" hidden="1" customHeight="1" x14ac:dyDescent="0.25">
      <c r="A115" s="19" t="s">
        <v>154</v>
      </c>
      <c r="B115" s="20" t="s">
        <v>132</v>
      </c>
      <c r="C115" s="21"/>
      <c r="D115" s="25"/>
      <c r="E115" s="25"/>
      <c r="F115" s="25"/>
      <c r="G115" s="22" t="e">
        <f t="shared" si="12"/>
        <v>#DIV/0!</v>
      </c>
      <c r="H115" s="23"/>
      <c r="I115" s="18" t="e">
        <f t="shared" si="10"/>
        <v>#DIV/0!</v>
      </c>
    </row>
    <row r="116" spans="1:9" ht="46.5" hidden="1" customHeight="1" x14ac:dyDescent="0.25">
      <c r="A116" s="19" t="s">
        <v>167</v>
      </c>
      <c r="B116" s="20" t="s">
        <v>137</v>
      </c>
      <c r="C116" s="21"/>
      <c r="D116" s="25"/>
      <c r="E116" s="25"/>
      <c r="F116" s="25"/>
      <c r="G116" s="22" t="e">
        <f t="shared" si="12"/>
        <v>#DIV/0!</v>
      </c>
      <c r="H116" s="23"/>
      <c r="I116" s="18" t="e">
        <f t="shared" si="10"/>
        <v>#DIV/0!</v>
      </c>
    </row>
    <row r="117" spans="1:9" ht="46.5" hidden="1" customHeight="1" x14ac:dyDescent="0.25">
      <c r="A117" s="19" t="s">
        <v>168</v>
      </c>
      <c r="B117" s="20" t="s">
        <v>145</v>
      </c>
      <c r="C117" s="21"/>
      <c r="D117" s="25"/>
      <c r="E117" s="25"/>
      <c r="F117" s="25"/>
      <c r="G117" s="22" t="e">
        <f t="shared" si="12"/>
        <v>#DIV/0!</v>
      </c>
      <c r="H117" s="23"/>
      <c r="I117" s="18" t="e">
        <f t="shared" si="10"/>
        <v>#DIV/0!</v>
      </c>
    </row>
    <row r="118" spans="1:9" ht="15" customHeight="1" x14ac:dyDescent="0.25">
      <c r="A118" s="19" t="s">
        <v>169</v>
      </c>
      <c r="B118" s="20" t="s">
        <v>99</v>
      </c>
      <c r="C118" s="21"/>
      <c r="D118" s="25"/>
      <c r="E118" s="25">
        <v>5174958</v>
      </c>
      <c r="F118" s="25"/>
      <c r="G118" s="22">
        <f t="shared" si="12"/>
        <v>0</v>
      </c>
      <c r="H118" s="23"/>
      <c r="I118" s="18"/>
    </row>
    <row r="119" spans="1:9" ht="15" customHeight="1" x14ac:dyDescent="0.25">
      <c r="A119" s="19" t="s">
        <v>170</v>
      </c>
      <c r="B119" s="20" t="s">
        <v>100</v>
      </c>
      <c r="C119" s="21"/>
      <c r="D119" s="25"/>
      <c r="E119" s="25">
        <v>5174958</v>
      </c>
      <c r="F119" s="41"/>
      <c r="G119" s="22">
        <f t="shared" si="12"/>
        <v>0</v>
      </c>
      <c r="H119" s="23"/>
      <c r="I119" s="18"/>
    </row>
    <row r="120" spans="1:9" ht="34.5" customHeight="1" x14ac:dyDescent="0.25">
      <c r="A120" s="19" t="s">
        <v>171</v>
      </c>
      <c r="B120" s="20" t="s">
        <v>101</v>
      </c>
      <c r="C120" s="21">
        <f>C121+C123+C127</f>
        <v>12541812.060000001</v>
      </c>
      <c r="D120" s="25">
        <f>D121+++D123++D125++D127+D131</f>
        <v>14156138.83</v>
      </c>
      <c r="E120" s="25">
        <f>E121+E123+E125+E127+E129+E131+E133</f>
        <v>97009689.299999997</v>
      </c>
      <c r="F120" s="25">
        <f>F121+F123+F125+F127+F129+F131+F133</f>
        <v>16499433.220000001</v>
      </c>
      <c r="G120" s="22">
        <f t="shared" si="12"/>
        <v>0.17008026042610985</v>
      </c>
      <c r="H120" s="23">
        <f t="shared" si="11"/>
        <v>1.3155541751914914</v>
      </c>
      <c r="I120" s="18">
        <f t="shared" si="10"/>
        <v>1.1655320294707792</v>
      </c>
    </row>
    <row r="121" spans="1:9" ht="45" customHeight="1" x14ac:dyDescent="0.25">
      <c r="A121" s="19" t="s">
        <v>172</v>
      </c>
      <c r="B121" s="20" t="s">
        <v>106</v>
      </c>
      <c r="C121" s="21">
        <f>C122</f>
        <v>12419578.51</v>
      </c>
      <c r="D121" s="25">
        <v>14027607.189999999</v>
      </c>
      <c r="E121" s="25">
        <v>84887790.299999997</v>
      </c>
      <c r="F121" s="25">
        <v>16346486.07</v>
      </c>
      <c r="G121" s="22">
        <f t="shared" si="12"/>
        <v>0.19256580966744755</v>
      </c>
      <c r="H121" s="23">
        <f t="shared" si="11"/>
        <v>1.3161868622866817</v>
      </c>
      <c r="I121" s="18">
        <f t="shared" si="10"/>
        <v>1.1653082274540083</v>
      </c>
    </row>
    <row r="122" spans="1:9" ht="45" customHeight="1" x14ac:dyDescent="0.25">
      <c r="A122" s="19" t="s">
        <v>173</v>
      </c>
      <c r="B122" s="20" t="s">
        <v>107</v>
      </c>
      <c r="C122" s="21">
        <v>12419578.51</v>
      </c>
      <c r="D122" s="25">
        <v>14027607.189999999</v>
      </c>
      <c r="E122" s="25">
        <v>84887790.299999997</v>
      </c>
      <c r="F122" s="25">
        <v>16346486.07</v>
      </c>
      <c r="G122" s="22">
        <f t="shared" si="12"/>
        <v>0.19256580966744755</v>
      </c>
      <c r="H122" s="23">
        <f t="shared" si="11"/>
        <v>1.3161868622866817</v>
      </c>
      <c r="I122" s="18">
        <f t="shared" si="10"/>
        <v>1.1653082274540083</v>
      </c>
    </row>
    <row r="123" spans="1:9" ht="78" customHeight="1" x14ac:dyDescent="0.25">
      <c r="A123" s="19" t="s">
        <v>174</v>
      </c>
      <c r="B123" s="20" t="s">
        <v>108</v>
      </c>
      <c r="C123" s="21">
        <v>33015.300000000003</v>
      </c>
      <c r="D123" s="25">
        <v>25468.25</v>
      </c>
      <c r="E123" s="25">
        <v>382637</v>
      </c>
      <c r="F123" s="25">
        <v>17336.400000000001</v>
      </c>
      <c r="G123" s="22">
        <f t="shared" si="12"/>
        <v>4.5307693714930868E-2</v>
      </c>
      <c r="H123" s="23">
        <f t="shared" si="11"/>
        <v>0.52510199816448733</v>
      </c>
      <c r="I123" s="18">
        <f t="shared" si="10"/>
        <v>0.6807063696956015</v>
      </c>
    </row>
    <row r="124" spans="1:9" ht="76.5" customHeight="1" x14ac:dyDescent="0.25">
      <c r="A124" s="19" t="s">
        <v>175</v>
      </c>
      <c r="B124" s="20" t="s">
        <v>109</v>
      </c>
      <c r="C124" s="21">
        <v>33015.300000000003</v>
      </c>
      <c r="D124" s="25">
        <v>25468.25</v>
      </c>
      <c r="E124" s="25">
        <v>382637</v>
      </c>
      <c r="F124" s="25">
        <v>17336.400000000001</v>
      </c>
      <c r="G124" s="22">
        <f t="shared" si="12"/>
        <v>4.5307693714930868E-2</v>
      </c>
      <c r="H124" s="23">
        <f t="shared" si="11"/>
        <v>0.52510199816448733</v>
      </c>
      <c r="I124" s="18">
        <f t="shared" si="10"/>
        <v>0.6807063696956015</v>
      </c>
    </row>
    <row r="125" spans="1:9" ht="73.5" customHeight="1" x14ac:dyDescent="0.25">
      <c r="A125" s="19" t="s">
        <v>176</v>
      </c>
      <c r="B125" s="20" t="s">
        <v>110</v>
      </c>
      <c r="C125" s="21"/>
      <c r="D125" s="25"/>
      <c r="E125" s="25">
        <v>11282700</v>
      </c>
      <c r="F125" s="25"/>
      <c r="G125" s="22">
        <f t="shared" si="12"/>
        <v>0</v>
      </c>
      <c r="H125" s="23"/>
      <c r="I125" s="18"/>
    </row>
    <row r="126" spans="1:9" ht="75" customHeight="1" x14ac:dyDescent="0.25">
      <c r="A126" s="19" t="s">
        <v>177</v>
      </c>
      <c r="B126" s="20" t="s">
        <v>111</v>
      </c>
      <c r="C126" s="21"/>
      <c r="D126" s="25"/>
      <c r="E126" s="25">
        <v>11282700</v>
      </c>
      <c r="F126" s="25"/>
      <c r="G126" s="22">
        <f t="shared" si="12"/>
        <v>0</v>
      </c>
      <c r="H126" s="23"/>
      <c r="I126" s="18"/>
    </row>
    <row r="127" spans="1:9" ht="46.5" customHeight="1" x14ac:dyDescent="0.25">
      <c r="A127" s="19" t="s">
        <v>178</v>
      </c>
      <c r="B127" s="20" t="s">
        <v>102</v>
      </c>
      <c r="C127" s="21">
        <v>89218.25</v>
      </c>
      <c r="D127" s="25">
        <v>103063.39</v>
      </c>
      <c r="E127" s="25">
        <v>427935</v>
      </c>
      <c r="F127" s="25">
        <v>106983.75</v>
      </c>
      <c r="G127" s="22">
        <f t="shared" si="12"/>
        <v>0.25</v>
      </c>
      <c r="H127" s="23">
        <f t="shared" si="11"/>
        <v>1.1991240581383293</v>
      </c>
      <c r="I127" s="18">
        <f t="shared" si="10"/>
        <v>1.0380383373766378</v>
      </c>
    </row>
    <row r="128" spans="1:9" ht="48.75" customHeight="1" x14ac:dyDescent="0.25">
      <c r="A128" s="19" t="s">
        <v>179</v>
      </c>
      <c r="B128" s="20" t="s">
        <v>103</v>
      </c>
      <c r="C128" s="21">
        <v>89218.25</v>
      </c>
      <c r="D128" s="25">
        <v>103063.39</v>
      </c>
      <c r="E128" s="25">
        <v>427935</v>
      </c>
      <c r="F128" s="25">
        <v>106983.75</v>
      </c>
      <c r="G128" s="22">
        <f t="shared" si="12"/>
        <v>0.25</v>
      </c>
      <c r="H128" s="23">
        <f t="shared" si="11"/>
        <v>1.1991240581383293</v>
      </c>
      <c r="I128" s="18">
        <f t="shared" si="10"/>
        <v>1.0380383373766378</v>
      </c>
    </row>
    <row r="129" spans="1:9" ht="63.75" customHeight="1" x14ac:dyDescent="0.25">
      <c r="A129" s="19" t="s">
        <v>193</v>
      </c>
      <c r="B129" s="20" t="s">
        <v>194</v>
      </c>
      <c r="C129" s="21"/>
      <c r="D129" s="25"/>
      <c r="E129" s="25">
        <v>28627</v>
      </c>
      <c r="F129" s="25">
        <v>28627</v>
      </c>
      <c r="G129" s="22">
        <f t="shared" si="12"/>
        <v>1</v>
      </c>
      <c r="H129" s="23"/>
      <c r="I129" s="18"/>
    </row>
    <row r="130" spans="1:9" ht="45" customHeight="1" x14ac:dyDescent="0.25">
      <c r="A130" s="19" t="s">
        <v>193</v>
      </c>
      <c r="B130" s="20" t="s">
        <v>195</v>
      </c>
      <c r="C130" s="21"/>
      <c r="D130" s="25"/>
      <c r="E130" s="25">
        <v>28627</v>
      </c>
      <c r="F130" s="25">
        <v>28627</v>
      </c>
      <c r="G130" s="22">
        <f t="shared" si="12"/>
        <v>1</v>
      </c>
      <c r="H130" s="23"/>
      <c r="I130" s="18"/>
    </row>
    <row r="131" spans="1:9" ht="51.75" hidden="1" customHeight="1" x14ac:dyDescent="0.25">
      <c r="A131" s="19" t="s">
        <v>180</v>
      </c>
      <c r="B131" s="20" t="s">
        <v>104</v>
      </c>
      <c r="C131" s="21"/>
      <c r="D131" s="25"/>
      <c r="E131" s="41"/>
      <c r="F131" s="41"/>
      <c r="G131" s="22" t="e">
        <f t="shared" si="12"/>
        <v>#DIV/0!</v>
      </c>
      <c r="H131" s="23"/>
      <c r="I131" s="18" t="e">
        <f t="shared" si="10"/>
        <v>#DIV/0!</v>
      </c>
    </row>
    <row r="132" spans="1:9" ht="65.25" hidden="1" customHeight="1" x14ac:dyDescent="0.25">
      <c r="A132" s="19" t="s">
        <v>181</v>
      </c>
      <c r="B132" s="20" t="s">
        <v>105</v>
      </c>
      <c r="C132" s="21"/>
      <c r="D132" s="25"/>
      <c r="E132" s="41"/>
      <c r="F132" s="41"/>
      <c r="G132" s="22" t="e">
        <f>F132/E132</f>
        <v>#DIV/0!</v>
      </c>
      <c r="H132" s="23"/>
      <c r="I132" s="18" t="e">
        <f t="shared" si="10"/>
        <v>#DIV/0!</v>
      </c>
    </row>
    <row r="133" spans="1:9" ht="65.25" hidden="1" customHeight="1" x14ac:dyDescent="0.25">
      <c r="A133" s="19" t="s">
        <v>236</v>
      </c>
      <c r="B133" s="20" t="s">
        <v>238</v>
      </c>
      <c r="C133" s="21"/>
      <c r="D133" s="25"/>
      <c r="E133" s="41"/>
      <c r="F133" s="41"/>
      <c r="G133" s="22"/>
      <c r="H133" s="23"/>
      <c r="I133" s="18"/>
    </row>
    <row r="134" spans="1:9" ht="65.25" hidden="1" customHeight="1" x14ac:dyDescent="0.25">
      <c r="A134" s="19" t="s">
        <v>237</v>
      </c>
      <c r="B134" s="20" t="s">
        <v>239</v>
      </c>
      <c r="C134" s="21"/>
      <c r="D134" s="25"/>
      <c r="E134" s="41"/>
      <c r="F134" s="41"/>
      <c r="G134" s="22"/>
      <c r="H134" s="23"/>
      <c r="I134" s="18"/>
    </row>
    <row r="135" spans="1:9" ht="30" customHeight="1" x14ac:dyDescent="0.25">
      <c r="A135" s="19" t="s">
        <v>182</v>
      </c>
      <c r="B135" s="20" t="s">
        <v>112</v>
      </c>
      <c r="C135" s="21">
        <f>C136+C140</f>
        <v>602936.99</v>
      </c>
      <c r="D135" s="25">
        <f>D136+D138+D140</f>
        <v>2075649.36</v>
      </c>
      <c r="E135" s="25">
        <f>E136+E138+E140</f>
        <v>9374144</v>
      </c>
      <c r="F135" s="25">
        <f>F136+F138+F140</f>
        <v>1168409.3299999998</v>
      </c>
      <c r="G135" s="22">
        <f t="shared" si="12"/>
        <v>0.12464170915232366</v>
      </c>
      <c r="H135" s="23">
        <f t="shared" si="11"/>
        <v>1.9378630758746447</v>
      </c>
      <c r="I135" s="18">
        <f t="shared" si="10"/>
        <v>0.56291267326577732</v>
      </c>
    </row>
    <row r="136" spans="1:9" ht="62.25" customHeight="1" x14ac:dyDescent="0.25">
      <c r="A136" s="19" t="s">
        <v>183</v>
      </c>
      <c r="B136" s="20" t="s">
        <v>113</v>
      </c>
      <c r="C136" s="21">
        <v>553371.24</v>
      </c>
      <c r="D136" s="25">
        <v>805241.83</v>
      </c>
      <c r="E136" s="25">
        <v>4136722</v>
      </c>
      <c r="F136" s="25">
        <v>340000</v>
      </c>
      <c r="G136" s="22">
        <f t="shared" si="12"/>
        <v>8.2190681413931127E-2</v>
      </c>
      <c r="H136" s="23">
        <f t="shared" si="11"/>
        <v>0.61441574014580158</v>
      </c>
      <c r="I136" s="18">
        <f t="shared" si="10"/>
        <v>0.42223340533613363</v>
      </c>
    </row>
    <row r="137" spans="1:9" ht="75" customHeight="1" x14ac:dyDescent="0.25">
      <c r="A137" s="33" t="s">
        <v>184</v>
      </c>
      <c r="B137" s="20" t="s">
        <v>114</v>
      </c>
      <c r="C137" s="21">
        <v>553371.24</v>
      </c>
      <c r="D137" s="25">
        <v>805241.83</v>
      </c>
      <c r="E137" s="25">
        <v>4136722</v>
      </c>
      <c r="F137" s="25">
        <v>340000</v>
      </c>
      <c r="G137" s="22">
        <f t="shared" si="12"/>
        <v>8.2190681413931127E-2</v>
      </c>
      <c r="H137" s="23">
        <f t="shared" si="11"/>
        <v>0.61441574014580158</v>
      </c>
      <c r="I137" s="18">
        <f t="shared" ref="I137:I146" si="13">F137/D137</f>
        <v>0.42223340533613363</v>
      </c>
    </row>
    <row r="138" spans="1:9" ht="75" customHeight="1" x14ac:dyDescent="0.25">
      <c r="A138" s="33" t="s">
        <v>270</v>
      </c>
      <c r="B138" s="20" t="s">
        <v>271</v>
      </c>
      <c r="C138" s="21"/>
      <c r="D138" s="25">
        <v>1230390</v>
      </c>
      <c r="E138" s="25">
        <v>4999680</v>
      </c>
      <c r="F138" s="25">
        <v>786622.17</v>
      </c>
      <c r="G138" s="22">
        <f t="shared" si="12"/>
        <v>0.15733450340821814</v>
      </c>
      <c r="H138" s="23"/>
      <c r="I138" s="18">
        <f t="shared" si="13"/>
        <v>0.63932750591275944</v>
      </c>
    </row>
    <row r="139" spans="1:9" ht="75" customHeight="1" x14ac:dyDescent="0.25">
      <c r="A139" s="33" t="s">
        <v>272</v>
      </c>
      <c r="B139" s="20" t="s">
        <v>273</v>
      </c>
      <c r="C139" s="21"/>
      <c r="D139" s="25">
        <v>1230390</v>
      </c>
      <c r="E139" s="25">
        <v>4999680</v>
      </c>
      <c r="F139" s="25">
        <v>786622.17</v>
      </c>
      <c r="G139" s="22">
        <f t="shared" si="12"/>
        <v>0.15733450340821814</v>
      </c>
      <c r="H139" s="23"/>
      <c r="I139" s="18">
        <f t="shared" si="13"/>
        <v>0.63932750591275944</v>
      </c>
    </row>
    <row r="140" spans="1:9" ht="31.5" customHeight="1" x14ac:dyDescent="0.25">
      <c r="A140" s="19" t="s">
        <v>185</v>
      </c>
      <c r="B140" s="20" t="s">
        <v>115</v>
      </c>
      <c r="C140" s="21">
        <v>49565.75</v>
      </c>
      <c r="D140" s="25">
        <v>40017.53</v>
      </c>
      <c r="E140" s="25">
        <v>237742</v>
      </c>
      <c r="F140" s="25">
        <v>41787.160000000003</v>
      </c>
      <c r="G140" s="22">
        <f t="shared" si="12"/>
        <v>0.17576683968335424</v>
      </c>
      <c r="H140" s="23">
        <f t="shared" si="11"/>
        <v>0.84306522144827833</v>
      </c>
      <c r="I140" s="18">
        <f t="shared" si="13"/>
        <v>1.0442213699846044</v>
      </c>
    </row>
    <row r="141" spans="1:9" ht="30.75" customHeight="1" x14ac:dyDescent="0.25">
      <c r="A141" s="19" t="s">
        <v>186</v>
      </c>
      <c r="B141" s="20" t="s">
        <v>116</v>
      </c>
      <c r="C141" s="21">
        <v>49565.75</v>
      </c>
      <c r="D141" s="25">
        <v>40017.53</v>
      </c>
      <c r="E141" s="25">
        <v>237742</v>
      </c>
      <c r="F141" s="25">
        <v>41787.160000000003</v>
      </c>
      <c r="G141" s="22">
        <f t="shared" si="12"/>
        <v>0.17576683968335424</v>
      </c>
      <c r="H141" s="23">
        <f t="shared" si="11"/>
        <v>0.84306522144827833</v>
      </c>
      <c r="I141" s="18">
        <f t="shared" si="13"/>
        <v>1.0442213699846044</v>
      </c>
    </row>
    <row r="142" spans="1:9" ht="45.75" hidden="1" customHeight="1" x14ac:dyDescent="0.25">
      <c r="A142" s="19" t="s">
        <v>118</v>
      </c>
      <c r="B142" s="20" t="s">
        <v>117</v>
      </c>
      <c r="C142" s="20"/>
      <c r="D142" s="25"/>
      <c r="E142" s="25"/>
      <c r="F142" s="25"/>
      <c r="G142" s="22" t="e">
        <f t="shared" si="12"/>
        <v>#DIV/0!</v>
      </c>
      <c r="H142" s="23" t="e">
        <f t="shared" si="11"/>
        <v>#DIV/0!</v>
      </c>
      <c r="I142" s="18" t="e">
        <f t="shared" si="13"/>
        <v>#DIV/0!</v>
      </c>
    </row>
    <row r="143" spans="1:9" ht="31.5" customHeight="1" x14ac:dyDescent="0.25">
      <c r="A143" s="19" t="s">
        <v>134</v>
      </c>
      <c r="B143" s="20" t="s">
        <v>119</v>
      </c>
      <c r="C143" s="20"/>
      <c r="D143" s="25"/>
      <c r="E143" s="25">
        <v>13442</v>
      </c>
      <c r="F143" s="25">
        <v>13442</v>
      </c>
      <c r="G143" s="22">
        <f t="shared" si="12"/>
        <v>1</v>
      </c>
      <c r="H143" s="23" t="e">
        <f t="shared" si="11"/>
        <v>#DIV/0!</v>
      </c>
      <c r="I143" s="18"/>
    </row>
    <row r="144" spans="1:9" ht="31.5" customHeight="1" x14ac:dyDescent="0.25">
      <c r="A144" s="19" t="s">
        <v>187</v>
      </c>
      <c r="B144" s="20" t="s">
        <v>119</v>
      </c>
      <c r="C144" s="20"/>
      <c r="D144" s="25"/>
      <c r="E144" s="25">
        <v>13442</v>
      </c>
      <c r="F144" s="25">
        <v>13442</v>
      </c>
      <c r="G144" s="22">
        <f t="shared" si="12"/>
        <v>1</v>
      </c>
      <c r="H144" s="23" t="e">
        <f t="shared" si="11"/>
        <v>#DIV/0!</v>
      </c>
      <c r="I144" s="18"/>
    </row>
    <row r="145" spans="1:9" ht="15.75" customHeight="1" x14ac:dyDescent="0.25">
      <c r="A145" s="34"/>
      <c r="B145" s="35"/>
      <c r="C145" s="35"/>
      <c r="D145" s="36"/>
      <c r="E145" s="36"/>
      <c r="F145" s="36"/>
      <c r="G145" s="22"/>
      <c r="H145" s="23"/>
      <c r="I145" s="18"/>
    </row>
    <row r="146" spans="1:9" ht="15.75" x14ac:dyDescent="0.25">
      <c r="A146" s="37" t="s">
        <v>123</v>
      </c>
      <c r="B146" s="37"/>
      <c r="C146" s="38" t="e">
        <f>C7+C90</f>
        <v>#REF!</v>
      </c>
      <c r="D146" s="26">
        <f>D7+D91</f>
        <v>35734497.359999999</v>
      </c>
      <c r="E146" s="26">
        <f>E7+E90</f>
        <v>204701417.63</v>
      </c>
      <c r="F146" s="26">
        <f>F7+F90</f>
        <v>38765522.030000001</v>
      </c>
      <c r="G146" s="17">
        <f t="shared" si="12"/>
        <v>0.18937593339030556</v>
      </c>
      <c r="H146" s="18" t="e">
        <f t="shared" si="11"/>
        <v>#REF!</v>
      </c>
      <c r="I146" s="18">
        <f t="shared" si="13"/>
        <v>1.0848206885202429</v>
      </c>
    </row>
    <row r="147" spans="1:9" ht="15.75" x14ac:dyDescent="0.25">
      <c r="A147" s="8"/>
      <c r="B147" s="8"/>
      <c r="C147" s="8"/>
      <c r="D147" s="8"/>
      <c r="E147" s="8"/>
      <c r="F147" s="8"/>
      <c r="G147" s="8"/>
      <c r="H147" s="9"/>
      <c r="I147" s="9"/>
    </row>
    <row r="148" spans="1:9" ht="15.75" x14ac:dyDescent="0.25">
      <c r="A148" s="8"/>
      <c r="B148" s="8"/>
      <c r="C148" s="8"/>
      <c r="D148" s="8"/>
      <c r="E148" s="8"/>
      <c r="F148" s="8"/>
      <c r="G148" s="8"/>
    </row>
  </sheetData>
  <mergeCells count="10">
    <mergeCell ref="I4:I5"/>
    <mergeCell ref="D4:D5"/>
    <mergeCell ref="A2:G2"/>
    <mergeCell ref="H4:H5"/>
    <mergeCell ref="B4:B5"/>
    <mergeCell ref="A4:A5"/>
    <mergeCell ref="G4:G5"/>
    <mergeCell ref="F4:F5"/>
    <mergeCell ref="E4:E5"/>
    <mergeCell ref="C4:C5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2022-05-18T13:02:04Z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