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630" yWindow="555" windowWidth="17895" windowHeight="11190"/>
  </bookViews>
  <sheets>
    <sheet name="Доходы" sheetId="2" r:id="rId1"/>
  </sheets>
  <definedNames>
    <definedName name="_xlnm.Print_Titles" localSheetId="0">Доходы!$9:$11</definedName>
  </definedNames>
  <calcPr calcId="145621"/>
</workbook>
</file>

<file path=xl/calcChain.xml><?xml version="1.0" encoding="utf-8"?>
<calcChain xmlns="http://schemas.openxmlformats.org/spreadsheetml/2006/main">
  <c r="E12" i="2" l="1"/>
  <c r="E103" i="2"/>
  <c r="E88" i="2"/>
  <c r="D103" i="2"/>
  <c r="F115" i="2"/>
  <c r="F114" i="2"/>
  <c r="E61" i="2" l="1"/>
  <c r="E39" i="2"/>
  <c r="E124" i="2" l="1"/>
  <c r="D124" i="2"/>
  <c r="E139" i="2"/>
  <c r="D139" i="2"/>
  <c r="F142" i="2"/>
  <c r="F143" i="2"/>
  <c r="F58" i="2" l="1"/>
  <c r="F66" i="2"/>
  <c r="F67" i="2"/>
  <c r="F68" i="2"/>
  <c r="F69" i="2"/>
  <c r="F70" i="2"/>
  <c r="F71" i="2"/>
  <c r="F72" i="2"/>
  <c r="F73" i="2"/>
  <c r="F74" i="2"/>
  <c r="F75" i="2"/>
  <c r="F77" i="2"/>
  <c r="F80" i="2"/>
  <c r="F81" i="2"/>
  <c r="F82" i="2"/>
  <c r="F83" i="2"/>
  <c r="F84" i="2"/>
  <c r="F85" i="2"/>
  <c r="F86" i="2"/>
  <c r="F87" i="2"/>
  <c r="E65" i="2"/>
  <c r="D65" i="2"/>
  <c r="E52" i="2" l="1"/>
  <c r="D52" i="2"/>
  <c r="E25" i="2"/>
  <c r="D25" i="2"/>
  <c r="F31" i="2"/>
  <c r="F30" i="2"/>
  <c r="F136" i="2" l="1"/>
  <c r="E56" i="2" l="1"/>
  <c r="E55" i="2" s="1"/>
  <c r="F57" i="2"/>
  <c r="F109" i="2"/>
  <c r="F108" i="2"/>
  <c r="E96" i="2"/>
  <c r="E95" i="2" s="1"/>
  <c r="D96" i="2"/>
  <c r="D95" i="2" l="1"/>
  <c r="D94" i="2" s="1"/>
  <c r="E94" i="2"/>
  <c r="F54" i="2"/>
  <c r="E38" i="2"/>
  <c r="G20" i="2" l="1"/>
  <c r="G19" i="2" s="1"/>
  <c r="D20" i="2"/>
  <c r="E20" i="2"/>
  <c r="E19" i="2" s="1"/>
  <c r="D14" i="2"/>
  <c r="D13" i="2" s="1"/>
  <c r="E14" i="2"/>
  <c r="E13" i="2" s="1"/>
  <c r="C25" i="2"/>
  <c r="C139" i="2"/>
  <c r="C125" i="2"/>
  <c r="C124" i="2" s="1"/>
  <c r="C103" i="2"/>
  <c r="C96" i="2"/>
  <c r="C65" i="2"/>
  <c r="C61" i="2"/>
  <c r="C55" i="2"/>
  <c r="C52" i="2"/>
  <c r="C48" i="2" s="1"/>
  <c r="C47" i="2" s="1"/>
  <c r="G54" i="2"/>
  <c r="C39" i="2"/>
  <c r="C38" i="2" s="1"/>
  <c r="C20" i="2"/>
  <c r="C19" i="2" s="1"/>
  <c r="C14" i="2"/>
  <c r="C13" i="2" s="1"/>
  <c r="C95" i="2" l="1"/>
  <c r="C94" i="2" s="1"/>
  <c r="C12" i="2"/>
  <c r="C150" i="2" s="1"/>
  <c r="D19" i="2"/>
  <c r="F20" i="2"/>
  <c r="G15" i="2"/>
  <c r="G16" i="2"/>
  <c r="G17" i="2"/>
  <c r="G18" i="2"/>
  <c r="G27" i="2"/>
  <c r="G28" i="2"/>
  <c r="G29" i="2"/>
  <c r="G33" i="2"/>
  <c r="G34" i="2"/>
  <c r="G35" i="2"/>
  <c r="G36" i="2"/>
  <c r="G37" i="2"/>
  <c r="G40" i="2"/>
  <c r="G41" i="2"/>
  <c r="G42" i="2"/>
  <c r="G43" i="2"/>
  <c r="G44" i="2"/>
  <c r="G45" i="2"/>
  <c r="G46" i="2"/>
  <c r="G49" i="2"/>
  <c r="G50" i="2"/>
  <c r="G51" i="2"/>
  <c r="G53" i="2"/>
  <c r="G56" i="2"/>
  <c r="G59" i="2"/>
  <c r="G60" i="2"/>
  <c r="G61" i="2"/>
  <c r="G62" i="2"/>
  <c r="G63" i="2"/>
  <c r="G64" i="2"/>
  <c r="G65" i="2"/>
  <c r="G91" i="2"/>
  <c r="G92" i="2"/>
  <c r="G93" i="2"/>
  <c r="G94" i="2"/>
  <c r="G95" i="2"/>
  <c r="G96" i="2"/>
  <c r="G97" i="2"/>
  <c r="G98" i="2"/>
  <c r="G99" i="2"/>
  <c r="G100" i="2"/>
  <c r="G101" i="2"/>
  <c r="G102" i="2"/>
  <c r="G124" i="2"/>
  <c r="G125" i="2"/>
  <c r="G126" i="2"/>
  <c r="G127" i="2"/>
  <c r="G128" i="2"/>
  <c r="G131" i="2"/>
  <c r="G132" i="2"/>
  <c r="G139" i="2"/>
  <c r="G140" i="2"/>
  <c r="G141" i="2"/>
  <c r="G144" i="2"/>
  <c r="G145" i="2"/>
  <c r="G146" i="2"/>
  <c r="G147" i="2"/>
  <c r="G148" i="2"/>
  <c r="G149" i="2"/>
  <c r="G55" i="2" l="1"/>
  <c r="E32" i="2"/>
  <c r="G32" i="2" l="1"/>
  <c r="G26" i="2"/>
  <c r="E48" i="2"/>
  <c r="G52" i="2"/>
  <c r="G38" i="2"/>
  <c r="G39" i="2"/>
  <c r="G14" i="2"/>
  <c r="D32" i="2"/>
  <c r="D39" i="2"/>
  <c r="D38" i="2" s="1"/>
  <c r="D48" i="2"/>
  <c r="D47" i="2" s="1"/>
  <c r="D12" i="2" s="1"/>
  <c r="D55" i="2"/>
  <c r="F134" i="2"/>
  <c r="F133" i="2"/>
  <c r="F113" i="2"/>
  <c r="F112" i="2"/>
  <c r="G25" i="2" l="1"/>
  <c r="D150" i="2"/>
  <c r="G13" i="2"/>
  <c r="E47" i="2"/>
  <c r="G48" i="2"/>
  <c r="F13" i="2"/>
  <c r="F14" i="2"/>
  <c r="F15" i="2"/>
  <c r="F16" i="2"/>
  <c r="F17" i="2"/>
  <c r="F18" i="2"/>
  <c r="F21" i="2"/>
  <c r="F22" i="2"/>
  <c r="F23" i="2"/>
  <c r="F24" i="2"/>
  <c r="F25" i="2"/>
  <c r="F26" i="2"/>
  <c r="F27" i="2"/>
  <c r="F28" i="2"/>
  <c r="F29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8" i="2"/>
  <c r="F49" i="2"/>
  <c r="F50" i="2"/>
  <c r="F51" i="2"/>
  <c r="F52" i="2"/>
  <c r="F53" i="2"/>
  <c r="F55" i="2"/>
  <c r="F56" i="2"/>
  <c r="F59" i="2"/>
  <c r="F60" i="2"/>
  <c r="F65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10" i="2"/>
  <c r="F111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5" i="2"/>
  <c r="F139" i="2"/>
  <c r="F140" i="2"/>
  <c r="F141" i="2"/>
  <c r="F144" i="2"/>
  <c r="F145" i="2"/>
  <c r="F146" i="2"/>
  <c r="F147" i="2"/>
  <c r="F148" i="2"/>
  <c r="F149" i="2"/>
  <c r="G47" i="2" l="1"/>
  <c r="E150" i="2"/>
  <c r="G150" i="2" s="1"/>
  <c r="F19" i="2"/>
  <c r="F47" i="2"/>
  <c r="F150" i="2" l="1"/>
  <c r="G12" i="2"/>
  <c r="F12" i="2"/>
</calcChain>
</file>

<file path=xl/sharedStrings.xml><?xml version="1.0" encoding="utf-8"?>
<sst xmlns="http://schemas.openxmlformats.org/spreadsheetml/2006/main" count="293" uniqueCount="286">
  <si>
    <t>1</t>
  </si>
  <si>
    <t>2</t>
  </si>
  <si>
    <t>3</t>
  </si>
  <si>
    <t>4</t>
  </si>
  <si>
    <t xml:space="preserve">  НАЛОГОВЫЕ И НЕНАЛОГОВЫЕ ДОХОДЫ</t>
  </si>
  <si>
    <t xml:space="preserve"> 000 1000000000 0000 000</t>
  </si>
  <si>
    <t xml:space="preserve">  НАЛОГИ НА ПРИБЫЛЬ, ДОХОДЫ</t>
  </si>
  <si>
    <t xml:space="preserve"> 000 1010000000 0000 000</t>
  </si>
  <si>
    <t xml:space="preserve">  Налог на доходы физических лиц</t>
  </si>
  <si>
    <t xml:space="preserve"> 000 1010200001 0000 110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</si>
  <si>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</si>
  <si>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000 1010201001 0000 110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</si>
  <si>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</si>
  <si>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 xml:space="preserve"> 000 1010202001 0000 110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</si>
  <si>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</si>
  <si>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000 1010203001 0000 110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</si>
  <si>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</si>
  <si>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 xml:space="preserve"> 000 1010204001 0000 110</t>
  </si>
  <si>
    <t xml:space="preserve">  НАЛОГИ НА ТОВАРЫ (РАБОТЫ, УСЛУГИ), РЕАЛИЗУЕМЫЕ НА ТЕРРИТОРИИ РОССИЙСКОЙ ФЕДЕРАЦИИ</t>
  </si>
  <si>
    <t xml:space="preserve"> 000 1030000000 0000 000</t>
  </si>
  <si>
    <t xml:space="preserve">  Акцизы по подакцизным товарам (продукции), производимым на территории Российской Федерации</t>
  </si>
  <si>
    <t xml:space="preserve"> 000 1030200001 0000 110</t>
  </si>
  <si>
    <t xml:space="preserve">  НАЛОГИ НА СОВОКУПНЫЙ ДОХОД</t>
  </si>
  <si>
    <t xml:space="preserve"> 000 1050000000 0000 000</t>
  </si>
  <si>
    <t xml:space="preserve">  Единый налог на вмененный доход для отдельных видов деятельности</t>
  </si>
  <si>
    <t xml:space="preserve"> 000 1050200002 0000 110</t>
  </si>
  <si>
    <t xml:space="preserve"> 000 1050201002 0000 110</t>
  </si>
  <si>
    <t xml:space="preserve">  Единый сельскохозяйственный налог</t>
  </si>
  <si>
    <t xml:space="preserve"> 000 1050300001 0000 110</t>
  </si>
  <si>
    <t xml:space="preserve"> 000 1050301001 0000 110</t>
  </si>
  <si>
    <t xml:space="preserve">  ГОСУДАРСТВЕННАЯ ПОШЛИНА</t>
  </si>
  <si>
    <t xml:space="preserve"> 000 1080000000 0000 000</t>
  </si>
  <si>
    <t xml:space="preserve">  Государственная пошлина по делам, рассматриваемым в судах общей юрисдикции, мировыми судьями</t>
  </si>
  <si>
    <t xml:space="preserve"> 000 1080300001 0000 110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</si>
  <si>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</si>
  <si>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000 1080301001 0000 110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</si>
  <si>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</si>
  <si>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</si>
  <si>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</si>
  <si>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000 1110500000 0000 120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</si>
  <si>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</si>
  <si>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000 1110501000 0000 120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</si>
  <si>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 поселений, а также средства от продажи права на заключение договоров аренды указанных земельных участков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</si>
  <si>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</si>
  <si>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000 1110503000 0000 120</t>
  </si>
  <si>
    <t xml:space="preserve">  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</si>
  <si>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 xml:space="preserve"> 000 1110503505 0000 120</t>
  </si>
  <si>
    <t xml:space="preserve">  Платежи от государственных и муниципальных унитарных предприятий</t>
  </si>
  <si>
    <t xml:space="preserve"> 000 1110700000 0000 120</t>
  </si>
  <si>
    <t xml:space="preserve">  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</si>
  <si>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 xml:space="preserve"> 000 1110701000 0000 120</t>
  </si>
  <si>
    <t xml:space="preserve">  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</si>
  <si>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 xml:space="preserve"> 000 1110701505 0000 120</t>
  </si>
  <si>
    <t xml:space="preserve">  ПЛАТЕЖИ ПРИ ПОЛЬЗОВАНИИ ПРИРОДНЫМИ РЕСУРСАМИ</t>
  </si>
  <si>
    <t xml:space="preserve"> 000 1120000000 0000 000</t>
  </si>
  <si>
    <t xml:space="preserve">  Плата за негативное воздействие на окружающую среду</t>
  </si>
  <si>
    <t xml:space="preserve"> 000 1120100001 0000 120</t>
  </si>
  <si>
    <t xml:space="preserve">  Плата за выбросы загрязняющих веществ в атмосферный воздух стационарными объектами</t>
  </si>
  <si>
    <t xml:space="preserve"> 000 1120101001 0000 120</t>
  </si>
  <si>
    <t xml:space="preserve">  Плата за выбросы загрязняющих веществ в атмосферный воздух передвижными объектами</t>
  </si>
  <si>
    <t xml:space="preserve"> 000 1120102001 0000 120</t>
  </si>
  <si>
    <t xml:space="preserve">  Плата за сбросы загрязняющих веществ в водные объекты</t>
  </si>
  <si>
    <t xml:space="preserve"> 000 1120103001 0000 120</t>
  </si>
  <si>
    <t xml:space="preserve">  Плата за размещение отходов производства и потребления</t>
  </si>
  <si>
    <t xml:space="preserve"> 000 1120104001 0000 120</t>
  </si>
  <si>
    <t xml:space="preserve">  ДОХОДЫ ОТ ОКАЗАНИЯ ПЛАТНЫХ УСЛУГ (РАБОТ) И КОМПЕНСАЦИИ ЗАТРАТ ГОСУДАРСТВА</t>
  </si>
  <si>
    <t xml:space="preserve"> 000 1130000000 0000 000</t>
  </si>
  <si>
    <t xml:space="preserve">  Доходы от компенсации затрат государства</t>
  </si>
  <si>
    <t xml:space="preserve"> 000 1130200000 0000 130</t>
  </si>
  <si>
    <t xml:space="preserve">  Прочие доходы от компенсации затрат государства</t>
  </si>
  <si>
    <t xml:space="preserve"> 000 1130299000 0000 130</t>
  </si>
  <si>
    <t xml:space="preserve">  Прочие доходы от компенсации затрат бюджетов муниципальных районов</t>
  </si>
  <si>
    <t xml:space="preserve"> 000 1130299505 0000 130</t>
  </si>
  <si>
    <t xml:space="preserve">  ДОХОДЫ ОТ ПРОДАЖИ МАТЕРИАЛЬНЫХ И НЕМАТЕРИАЛЬНЫХ АКТИВОВ</t>
  </si>
  <si>
    <t xml:space="preserve"> 000 1140000000 0000 000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</si>
  <si>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</si>
  <si>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000 1140600000 0000 430</t>
  </si>
  <si>
    <t xml:space="preserve">  Доходы от продажи земельных участков, государственная собственность на которые не разграничена</t>
  </si>
  <si>
    <t xml:space="preserve"> 000 1140601000 0000 430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</si>
  <si>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</si>
  <si>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 xml:space="preserve">  ШТРАФЫ, САНКЦИИ, ВОЗМЕЩЕНИЕ УЩЕРБА</t>
  </si>
  <si>
    <t xml:space="preserve"> 000 1160000000 0000 000</t>
  </si>
  <si>
    <t xml:space="preserve">  ПРОЧИЕ НЕНАЛОГОВЫЕ ДОХОДЫ</t>
  </si>
  <si>
    <t xml:space="preserve"> 000 1170000000 0000 000</t>
  </si>
  <si>
    <t xml:space="preserve">  Прочие неналоговые доходы</t>
  </si>
  <si>
    <t xml:space="preserve"> 000 1170500000 0000 180</t>
  </si>
  <si>
    <t xml:space="preserve">  Прочие неналоговые доходы бюджетов муниципальных районов</t>
  </si>
  <si>
    <t xml:space="preserve"> 000 1170505005 0000 180</t>
  </si>
  <si>
    <t xml:space="preserve">  БЕЗВОЗМЕЗДНЫЕ ПОСТУПЛЕНИЯ</t>
  </si>
  <si>
    <t xml:space="preserve"> 000 2000000000 0000 000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</si>
  <si>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</si>
  <si>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</si>
  <si>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 Дотации бюджетам бюджетной системы Российской Федерации</t>
  </si>
  <si>
    <t xml:space="preserve">  Дотации на выравнивание бюджетной обеспеченности</t>
  </si>
  <si>
    <t xml:space="preserve">  Дотации бюджетам муниципальных районов на выравнивание  бюджетной обеспеченности</t>
  </si>
  <si>
    <t xml:space="preserve">  Дотации бюджетам на поддержку мер по обеспечению сбалансированности бюджетов</t>
  </si>
  <si>
    <t xml:space="preserve">  Дотации бюджетам муниципальных районов на поддержку мер по обеспечению сбалансированности бюджетов</t>
  </si>
  <si>
    <t xml:space="preserve">  Субсидии бюджетам бюджетной системы Российской Федерации (межбюджетные субсидии)</t>
  </si>
  <si>
    <t xml:space="preserve">  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</si>
  <si>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  Прочие субсидии</t>
  </si>
  <si>
    <t xml:space="preserve">  Прочие субсидии бюджетам муниципальных районов</t>
  </si>
  <si>
    <t xml:space="preserve">  Субвенции бюджетам бюджетной системы Российской Федерации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</si>
  <si>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</si>
  <si>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 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</si>
  <si>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 xml:space="preserve">  Субвенции бюджетам на выплату единовременного пособия при всех формах устройства детей, лишенных родительского попечения, в семью</t>
  </si>
  <si>
    <t xml:space="preserve">  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</si>
  <si>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</si>
  <si>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 Субвенции бюджетам муниципальных районов на выполнение передаваемых полномочий субъектов Российской Федерации</t>
  </si>
  <si>
    <t xml:space="preserve">  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</si>
  <si>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  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</si>
  <si>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  Субвенции бюджетам муниципальных образований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</si>
  <si>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 xml:space="preserve">  Субвенции бюджетам муниципальных районов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</si>
  <si>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 xml:space="preserve">  Иные межбюджетные трансферты</t>
  </si>
  <si>
    <t xml:space="preserve">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</si>
  <si>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  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</si>
  <si>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  Прочие межбюджетные трансферты, передаваемые бюджетам</t>
  </si>
  <si>
    <t xml:space="preserve">  Прочие межбюджетные трансферты, передаваемые бюджетам муниципальных районов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</si>
  <si>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</si>
  <si>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000 2190000000 0000 000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</si>
  <si>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</si>
  <si>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Код бюджетной классификации Российской Федерации</t>
  </si>
  <si>
    <t>Наименование доходов</t>
  </si>
  <si>
    <t xml:space="preserve">  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</si>
  <si>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ИТОГО:</t>
  </si>
  <si>
    <t>ЗАДОЛЖЕННОСТЬ И ПЕРЕРАСЧЕТЫ ПО ОТМЕНЕННЫМ НАЛОГАМ, СБОРАМ И ИНЫМ ОБЯЗАТЕЛЬНЫМ ПЛАТЕЖАМ</t>
  </si>
  <si>
    <t>Прочие налоги и сборы (по отмененным налогам и сборам субъектов Российской Федерации)</t>
  </si>
  <si>
    <t>Налог с продаж</t>
  </si>
  <si>
    <t>000 1090000000 0000 000</t>
  </si>
  <si>
    <t>000 1090600002 0000 110</t>
  </si>
  <si>
    <t>000 1090601002 0000 110</t>
  </si>
  <si>
    <t xml:space="preserve">  Субсидии бюджетам на реализацию федеральных целевых программ</t>
  </si>
  <si>
    <t xml:space="preserve">  Субсидии бюджетам муниципальных районов на реализацию федеральных целевых программ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</si>
  <si>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</si>
  <si>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 xml:space="preserve"> 000 2021000000 0000 151</t>
  </si>
  <si>
    <t xml:space="preserve"> 000 2190000005 0000 000</t>
  </si>
  <si>
    <t xml:space="preserve"> 000 1110501305 0000 120</t>
  </si>
  <si>
    <t>Прочие дотации</t>
  </si>
  <si>
    <t>Субсидия бюджетам на поддержку отрасли культуры</t>
  </si>
  <si>
    <t>Приложение 1</t>
  </si>
  <si>
    <t>Жирятинского района</t>
  </si>
  <si>
    <t xml:space="preserve">      к постановлению адинистрации</t>
  </si>
  <si>
    <t>Прочие дотации бюджетам муниципальных районов</t>
  </si>
  <si>
    <t>000 1120104101 0000 120</t>
  </si>
  <si>
    <t xml:space="preserve"> 000 1140601305 0000 430</t>
  </si>
  <si>
    <t>Субсидии бюджетам на софинансирование капитальных вложений в объекты государственной (муниципальной)собственности</t>
  </si>
  <si>
    <t>Субсидии бюджетаммуниципальных районов на софинансирование капитальных вложений в объекты муниципальной собственности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</si>
  <si>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</si>
  <si>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</si>
  <si>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Субсидия бюджетам муниципальных районов на поддержку отрасли культуры</t>
  </si>
  <si>
    <t>000 1120104201 0000 120</t>
  </si>
  <si>
    <t xml:space="preserve">  Плата за размещение отходов производства </t>
  </si>
  <si>
    <t xml:space="preserve">  Плата за размещение твердых коммунальных отходов  </t>
  </si>
  <si>
    <t>000 2022549700 0000 150</t>
  </si>
  <si>
    <t>000 2022546705 0000 150</t>
  </si>
  <si>
    <t>000 2022007700 0000 150</t>
  </si>
  <si>
    <t>000 2022007705 0000 150</t>
  </si>
  <si>
    <t>000 20225097000000150</t>
  </si>
  <si>
    <t>000 202225097050000150</t>
  </si>
  <si>
    <t>000 2022546700 0000 150</t>
  </si>
  <si>
    <t xml:space="preserve"> 000 2022021605 0000 150</t>
  </si>
  <si>
    <t xml:space="preserve"> 000 2022021600 0000 150</t>
  </si>
  <si>
    <t xml:space="preserve"> 000 2022005105 0000 150</t>
  </si>
  <si>
    <t xml:space="preserve"> 000 2022005100 0000 150</t>
  </si>
  <si>
    <t xml:space="preserve"> 000 2022000000 0000 150</t>
  </si>
  <si>
    <t xml:space="preserve"> 000 2021999905 0000 150</t>
  </si>
  <si>
    <t>000 2021999900 0000 150</t>
  </si>
  <si>
    <t xml:space="preserve"> 000 202150205 0000 150</t>
  </si>
  <si>
    <t xml:space="preserve"> 000 2021500200 0000 150</t>
  </si>
  <si>
    <t xml:space="preserve"> 000 2021500105 0000 150</t>
  </si>
  <si>
    <t xml:space="preserve"> 000 2021500100 0000 150</t>
  </si>
  <si>
    <t>000 2022551900 0000 150</t>
  </si>
  <si>
    <t>000 2022551905 0000 150</t>
  </si>
  <si>
    <t xml:space="preserve"> 000 2022999900 0000 150</t>
  </si>
  <si>
    <t xml:space="preserve"> 000 2022999905 0000 150</t>
  </si>
  <si>
    <t xml:space="preserve"> 000 2023000000 0000 150</t>
  </si>
  <si>
    <t xml:space="preserve"> 000 2023002400 0000 150</t>
  </si>
  <si>
    <t xml:space="preserve"> 000 2023002405 0000 150</t>
  </si>
  <si>
    <t xml:space="preserve"> 000 2023002900 0000 150</t>
  </si>
  <si>
    <t xml:space="preserve"> 000 2023002905 0000 150</t>
  </si>
  <si>
    <t xml:space="preserve"> 000 2023508200 0000 150</t>
  </si>
  <si>
    <t xml:space="preserve"> 000 2023508205 0000 150</t>
  </si>
  <si>
    <t xml:space="preserve"> 000 2023511800 0000 150</t>
  </si>
  <si>
    <t xml:space="preserve"> 000 2023511805 0000 150</t>
  </si>
  <si>
    <t xml:space="preserve"> 000 2023526000 0000 150</t>
  </si>
  <si>
    <t xml:space="preserve"> 000 2023526005 0000 150</t>
  </si>
  <si>
    <t xml:space="preserve"> 000 2024000000 0000 150</t>
  </si>
  <si>
    <t xml:space="preserve"> 000 2024001400 0000 150</t>
  </si>
  <si>
    <t xml:space="preserve"> 000 2024001405 0000 150</t>
  </si>
  <si>
    <t xml:space="preserve"> 000 2024999900 0000 150</t>
  </si>
  <si>
    <t xml:space="preserve"> 000 2024999905 0000 150</t>
  </si>
  <si>
    <t xml:space="preserve"> 000 2190500005 0000 150</t>
  </si>
  <si>
    <t>000 2022549705 0000 150</t>
  </si>
  <si>
    <t>Субсидии бюджетам на реализацию мероприятий по обеспечению жильем молодых семей</t>
  </si>
  <si>
    <t>Субсидии бюджетам муниципальных районов на реализацию мероприятий по обеспечению жильем молодых семей</t>
  </si>
  <si>
    <t>Субсидии бюджетам на поддержку отрасли культуры</t>
  </si>
  <si>
    <t>Субсидии бюджетам муниципальных районов на поддержку отрасли культуры</t>
  </si>
  <si>
    <t>000 2023512000 0000 150</t>
  </si>
  <si>
    <t xml:space="preserve">  Субвенции бюджетам на осуществление полномочий по составлению (изменению) списков кандидатов в присяжные заседатели федеральных судов общей юрисдткции в Российской Федерации</t>
  </si>
  <si>
    <t xml:space="preserve">  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юрисдткции в Российской Федерации</t>
  </si>
  <si>
    <t xml:space="preserve"> 000 1030223101 0000 110</t>
  </si>
  <si>
    <t xml:space="preserve"> 000 1030224101 0000 110</t>
  </si>
  <si>
    <t xml:space="preserve"> 000 1030225101 0000 110</t>
  </si>
  <si>
    <t xml:space="preserve"> 000 1030226101 0000 110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</si>
  <si>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бюджеты( 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</si>
  <si>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бюджеты( 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</si>
  <si>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бюджеты( 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</si>
  <si>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бюджеты( 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</si>
  <si>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Кассовое исполение за 1 кв. 2019 года</t>
  </si>
  <si>
    <t>Темп роста 2020 года к соответствующему периоду 2019 года</t>
  </si>
  <si>
    <t xml:space="preserve"> 000 1130206000 0000 130</t>
  </si>
  <si>
    <t xml:space="preserve"> 000 1130206505 0000 130</t>
  </si>
  <si>
    <t>Доходы, поступающие в порядке возмещения расходов, понесенных в связи с эксплуатацией имущества</t>
  </si>
  <si>
    <t>Доходы, поступающие в порядке возмещения расходов, понесенных в связи с эксплуатацией имущества муниципальных районов</t>
  </si>
  <si>
    <t>000 1160105001 0000 140</t>
  </si>
  <si>
    <t>000 1160105301 0000 140</t>
  </si>
  <si>
    <t>000 1160106001 0000 140</t>
  </si>
  <si>
    <t>000 1160106301 0000 140</t>
  </si>
  <si>
    <t>000 1160107001 0000 140</t>
  </si>
  <si>
    <t>000 1160107301 0000 140</t>
  </si>
  <si>
    <t>000 116115001 0000 140</t>
  </si>
  <si>
    <t>000 116115301 0000 140</t>
  </si>
  <si>
    <t>000 1160120001 0000 140</t>
  </si>
  <si>
    <t>000 1160120301 0000 140</t>
  </si>
  <si>
    <t>000 116012000 0000 140</t>
  </si>
  <si>
    <t>000 1161012301 0000 1410</t>
  </si>
  <si>
    <t>000 1161012901 0000 140</t>
  </si>
  <si>
    <t>Административные штрафы, установленные Главой 5 Кодекса Российской Федерации об административных правонарушениях</t>
  </si>
  <si>
    <t>Административные штрафы, установленные Главой 5 Кодекса Российской Федерации об административных правонарушениях,за административные правонарушения, посягающие на права граждан, налагаемые мировыми судьями,комиссиями по делам несовшеннолетних и защите их прав</t>
  </si>
  <si>
    <t>Административные штрафы, установленные Главой 6 Кодекса Российской Федерации об административных правонарушениях,за административные правонарушения, посягающие на здоровье,санитарно-эпидемиологическое благополучие человека и общественную нравственность</t>
  </si>
  <si>
    <t>Административные штрафы, установленные Главой 6 Кодекса Российской Федерации об административных правонарушениях,за административные правонарушения, посягающие на здоровье,санитарно-эпидемиологическое благополучие человека и общественную нравственность налагаемые мировыми судьями,комиссиями по делам несовшеннолетних и защите их прав</t>
  </si>
  <si>
    <t>Административные штрафы, установленные Главой 7 Кодекса Российской Федерации об административных правонарушениях за админимтративные правонарушения в области охраны собственности</t>
  </si>
  <si>
    <t>Административные штрафы, установленные Главой 7 Кодекса Российской Федерации об административных правонарушениях за админимтративные правонарушения в области охраны собственности налагаемые мировыми судьями,комиссиями по делам несовшеннолетних и защите их прав</t>
  </si>
  <si>
    <t>Административные штрафы, установленные Главой 15 Кодекса Российской Федерации об административных правонарушениях за админимтративные правонарушения в области финансов, налогов и сборов, страхования, рынка ценных бумаг</t>
  </si>
  <si>
    <t>Административные штрафы, установленные Главой 15 Кодекса Российской Федерации об административных правонарушениях за админимтративные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судьями,комиссиями по делам несовшеннолетних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</si>
  <si>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 за админимтративные правонарушения , посягающие на общественный порядок и общественную безопасность налагаемые мировыми судьями,комиссиями по делам несовшеннолетних и защите их прав</t>
  </si>
  <si>
    <t xml:space="preserve">Административные штрафы, установленные Главой 20 Кодекса Российской Федерации об административных правонарушениях за админимтративные правонарушения , посягающие на общественный порядок и общественную безопасность </t>
  </si>
  <si>
    <t>Доходы от денежных взысканий (шрафов),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</si>
  <si>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Доходы от денежных взысканий (шрафов),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</si>
  <si>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Доходы от денежных взысканий (шрафов),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</si>
  <si>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000 2023546900 0000 150</t>
  </si>
  <si>
    <t>000 2023546905 0000 150</t>
  </si>
  <si>
    <t>Субвенции бюджетам на проведение Всероссийской переписи населения 2020 года</t>
  </si>
  <si>
    <t>Субвенции бюджетам муниципальных районов на проведение Всероссийской переписи населения 2020 года</t>
  </si>
  <si>
    <t xml:space="preserve"> </t>
  </si>
  <si>
    <t>Процент исполнения к уточненным параметрам доходов</t>
  </si>
  <si>
    <t>Уточненные назначения на 2021 год</t>
  </si>
  <si>
    <t>000 1160108001 0000 140</t>
  </si>
  <si>
    <t>000 1160108301 0000 140</t>
  </si>
  <si>
    <t>Административные штрафы, установленные Главой 8 Кодекса Российской Федерации об административных правонарушениях за админимтративные правонарушения в области охраны окружающей среды и природопользования</t>
  </si>
  <si>
    <t>Административные штрафы, установленные Главой 8 Кодекса Российской Федерации об административных правонарушениях за админимтративные правонарушения в области охраны окружающей среды и природопользования налагаемые мировыми судьями,комиссиями по делам несовшеннолетних и защите их прав</t>
  </si>
  <si>
    <t>000 116114001 0000 140</t>
  </si>
  <si>
    <t>000 116114301 0000 140</t>
  </si>
  <si>
    <t>Административные штрафы, установленные Главой 14 Кодекса Российской Федерации об административных правонарушениях за админимтративные правонарушения в области предпринимательской деятельности и деятельности саморегулируемых организаций, налагаемые мировыми судьями,комиссиями по делам несовшеннолетних и защите их прав</t>
  </si>
  <si>
    <t>Административные штрафы, установленные Главой 14 Кодекса Российской Федерации об административных правонарушениях за админимтративные правонарушения в области предпринимательской деятельности и деятельности саморегулируемых организаций</t>
  </si>
  <si>
    <t>000 116117001 0000 140</t>
  </si>
  <si>
    <t>000 116117301 0000 140</t>
  </si>
  <si>
    <t>Административные штрафы, установленные Главой 17 Кодекса Российской Федерации об административных правонарушениях за админимтративные правонарушения посягающие на институты государственной власти</t>
  </si>
  <si>
    <t>Административные штрафы, установленные Главой 17 Кодекса Российской Федерации об административных правонарушениях за админимтративные правонарушения посягающие на институты государственной власти,налагаемые мировыми судьями,комиссиями по делам несовшеннолетних и защите их прав</t>
  </si>
  <si>
    <t>000 116119001 0000 140</t>
  </si>
  <si>
    <t>000 116119301 0000 140</t>
  </si>
  <si>
    <t>Административные штрафы, установленные Главой 19 Кодекса Российской Федерации об административных правонарушениях за админимтративные правонарушения против порядка управления</t>
  </si>
  <si>
    <t>Административные штрафы, установленные Главой 19 Кодекса Российской Федерации об административных правонарушениях за админимтративные правонарушения против порядка управления,налагаемые мировыми судьями,комиссиями по делам несовшеннолетних и защите их прав</t>
  </si>
  <si>
    <t>000 1160133000 0000 140</t>
  </si>
  <si>
    <t>000 1160133301 0000 140</t>
  </si>
  <si>
    <t>﻿Административные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этилогового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</t>
  </si>
  <si>
    <t>﻿Административные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этилогового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</t>
  </si>
  <si>
    <t>Административные штрафы, установленные законами субъектов Российской Федерации об административных правонарушениях</t>
  </si>
  <si>
    <t>Административные штрафы, установленные законами субъектов Российской Федерации об административных правонарушениях за нарушение законов и иных нормативных правовых актов субъектов Российской Федерации</t>
  </si>
  <si>
    <t>000 1 16 0200002 0000 140</t>
  </si>
  <si>
    <t>000 1 16 0201002 0000 140</t>
  </si>
  <si>
    <t>000 20225304 0000 150</t>
  </si>
  <si>
    <t xml:space="preserve">  Субсидии бюджетам  на организацию бесплатного горячего питания обучающихся, получающих начальное  общее образование в государственных и муниципальных образовательных организациях</t>
  </si>
  <si>
    <t>000 2022530405 0000 150</t>
  </si>
  <si>
    <t xml:space="preserve">  Субсидии бюджетам муниципальных районов на организацию бесплатного горячего питания обучающихся, получающих начальное  общее образование в государственных и муниципальных образовательных организациях</t>
  </si>
  <si>
    <t>000 20245303 0000 150</t>
  </si>
  <si>
    <t xml:space="preserve">  Межбюджетные трансферты бюджетам 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</si>
  <si>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000 2024530305 0000 150</t>
  </si>
  <si>
    <t xml:space="preserve">  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</si>
  <si>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000 1050400002 0000 110</t>
  </si>
  <si>
    <t>Налог, взимаемый в связи с применением патентной системы налогооблажения</t>
  </si>
  <si>
    <t>000 1050402002 0000 110</t>
  </si>
  <si>
    <t>Налог, взимаемый в связи с применением патентной системы налогооблажения, зачисляемый в бюджеты муниципальный районов</t>
  </si>
  <si>
    <t>5</t>
  </si>
  <si>
    <t>Доходы бюджета Жирятинского муниципального  района Брянской области за 1 полугодие 2021г.</t>
  </si>
  <si>
    <t>Кассовое исполнение за 1 полугодие 2021 года</t>
  </si>
  <si>
    <t>от "30" июля 2021 года №219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</si>
</sst>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dd\.mm\.yyyy"/>
    <numFmt numFmtId="165" formatCode="0.0%"/>
  </numFmts>
  <fonts count="19" x14ac:knownFonts="1">
    <font>
      <sz val="11"/>
      <name val="Calibri"/>
      <family val="2"/>
      <scheme val="minor"/>
    </font>
    <font>
      <b/>
      <sz val="12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b/>
      <sz val="10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i/>
      <sz val="8"/>
      <color rgb="FF000000"/>
      <name val="Arial"/>
      <family val="2"/>
      <charset val="204"/>
    </font>
    <font>
      <sz val="11"/>
      <name val="Calibri"/>
      <family val="2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Calibri"/>
      <family val="2"/>
      <scheme val="minor"/>
    </font>
    <font>
      <b/>
      <sz val="14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CCCCC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</borders>
  <cellStyleXfs count="186">
    <xf numFmtId="0" fontId="0" fillId="0" borderId="0"/>
    <xf numFmtId="0" fontId="4" fillId="0" borderId="1"/>
    <xf numFmtId="0" fontId="1" fillId="0" borderId="1">
      <alignment horizontal="center" wrapText="1"/>
    </xf>
    <xf numFmtId="0" fontId="6" fillId="0" borderId="11"/>
    <xf numFmtId="0" fontId="6" fillId="0" borderId="1"/>
    <xf numFmtId="0" fontId="3" fillId="0" borderId="1"/>
    <xf numFmtId="0" fontId="1" fillId="0" borderId="1">
      <alignment horizontal="left" wrapText="1"/>
    </xf>
    <xf numFmtId="0" fontId="7" fillId="0" borderId="1"/>
    <xf numFmtId="0" fontId="6" fillId="0" borderId="10"/>
    <xf numFmtId="0" fontId="3" fillId="0" borderId="13"/>
    <xf numFmtId="0" fontId="2" fillId="0" borderId="1">
      <alignment horizontal="left"/>
    </xf>
    <xf numFmtId="0" fontId="8" fillId="0" borderId="1">
      <alignment horizontal="center" vertical="top"/>
    </xf>
    <xf numFmtId="49" fontId="9" fillId="0" borderId="14">
      <alignment horizontal="right"/>
    </xf>
    <xf numFmtId="0" fontId="3" fillId="0" borderId="15"/>
    <xf numFmtId="49" fontId="3" fillId="0" borderId="1"/>
    <xf numFmtId="49" fontId="2" fillId="0" borderId="1">
      <alignment horizontal="right"/>
    </xf>
    <xf numFmtId="0" fontId="2" fillId="0" borderId="1"/>
    <xf numFmtId="0" fontId="2" fillId="0" borderId="14">
      <alignment horizontal="right"/>
    </xf>
    <xf numFmtId="49" fontId="2" fillId="0" borderId="1"/>
    <xf numFmtId="0" fontId="2" fillId="0" borderId="1">
      <alignment horizontal="right"/>
    </xf>
    <xf numFmtId="0" fontId="2" fillId="0" borderId="12">
      <alignment horizontal="left"/>
    </xf>
    <xf numFmtId="49" fontId="2" fillId="0" borderId="12"/>
    <xf numFmtId="0" fontId="10" fillId="0" borderId="1"/>
    <xf numFmtId="0" fontId="10" fillId="0" borderId="16"/>
    <xf numFmtId="49" fontId="2" fillId="0" borderId="8">
      <alignment horizontal="center" vertical="center" wrapText="1"/>
    </xf>
    <xf numFmtId="49" fontId="2" fillId="0" borderId="2">
      <alignment horizontal="center" vertical="center" wrapText="1"/>
    </xf>
    <xf numFmtId="0" fontId="2" fillId="0" borderId="17">
      <alignment horizontal="left" wrapText="1"/>
    </xf>
    <xf numFmtId="49" fontId="2" fillId="0" borderId="18">
      <alignment horizontal="center" wrapText="1"/>
    </xf>
    <xf numFmtId="49" fontId="2" fillId="0" borderId="19">
      <alignment horizontal="center"/>
    </xf>
    <xf numFmtId="4" fontId="2" fillId="0" borderId="8">
      <alignment horizontal="right"/>
    </xf>
    <xf numFmtId="0" fontId="2" fillId="0" borderId="20">
      <alignment horizontal="left" wrapText="1"/>
    </xf>
    <xf numFmtId="4" fontId="2" fillId="0" borderId="20">
      <alignment horizontal="right"/>
    </xf>
    <xf numFmtId="0" fontId="2" fillId="0" borderId="21">
      <alignment horizontal="left" wrapText="1" indent="1"/>
    </xf>
    <xf numFmtId="49" fontId="2" fillId="0" borderId="22">
      <alignment horizontal="center" wrapText="1"/>
    </xf>
    <xf numFmtId="49" fontId="2" fillId="0" borderId="23">
      <alignment horizontal="center"/>
    </xf>
    <xf numFmtId="49" fontId="2" fillId="0" borderId="24">
      <alignment horizontal="center"/>
    </xf>
    <xf numFmtId="0" fontId="2" fillId="0" borderId="25">
      <alignment horizontal="left" wrapText="1" indent="2"/>
    </xf>
    <xf numFmtId="49" fontId="2" fillId="0" borderId="26">
      <alignment horizontal="center"/>
    </xf>
    <xf numFmtId="49" fontId="2" fillId="0" borderId="8">
      <alignment horizontal="center"/>
    </xf>
    <xf numFmtId="0" fontId="2" fillId="0" borderId="16"/>
    <xf numFmtId="0" fontId="2" fillId="2" borderId="16"/>
    <xf numFmtId="0" fontId="2" fillId="0" borderId="1">
      <alignment horizontal="left" wrapText="1"/>
    </xf>
    <xf numFmtId="49" fontId="2" fillId="0" borderId="1">
      <alignment horizontal="center" wrapText="1"/>
    </xf>
    <xf numFmtId="49" fontId="2" fillId="0" borderId="1">
      <alignment horizontal="center"/>
    </xf>
    <xf numFmtId="0" fontId="2" fillId="0" borderId="11">
      <alignment horizontal="left"/>
    </xf>
    <xf numFmtId="49" fontId="2" fillId="0" borderId="11"/>
    <xf numFmtId="0" fontId="2" fillId="0" borderId="11"/>
    <xf numFmtId="0" fontId="3" fillId="0" borderId="11"/>
    <xf numFmtId="0" fontId="2" fillId="0" borderId="27">
      <alignment horizontal="left" wrapText="1"/>
    </xf>
    <xf numFmtId="49" fontId="2" fillId="0" borderId="28">
      <alignment horizontal="center" wrapText="1"/>
    </xf>
    <xf numFmtId="4" fontId="2" fillId="0" borderId="28">
      <alignment horizontal="right"/>
    </xf>
    <xf numFmtId="0" fontId="2" fillId="0" borderId="29">
      <alignment horizontal="left" wrapText="1"/>
    </xf>
    <xf numFmtId="4" fontId="2" fillId="0" borderId="30">
      <alignment horizontal="right"/>
    </xf>
    <xf numFmtId="49" fontId="2" fillId="0" borderId="26">
      <alignment horizontal="center" wrapText="1"/>
    </xf>
    <xf numFmtId="0" fontId="2" fillId="0" borderId="31">
      <alignment horizontal="left" wrapText="1" indent="1"/>
    </xf>
    <xf numFmtId="49" fontId="2" fillId="0" borderId="20">
      <alignment horizontal="center"/>
    </xf>
    <xf numFmtId="0" fontId="2" fillId="0" borderId="30">
      <alignment horizontal="left" wrapText="1" indent="2"/>
    </xf>
    <xf numFmtId="49" fontId="2" fillId="0" borderId="32">
      <alignment horizontal="center"/>
    </xf>
    <xf numFmtId="49" fontId="2" fillId="0" borderId="28">
      <alignment horizontal="center"/>
    </xf>
    <xf numFmtId="0" fontId="2" fillId="0" borderId="33"/>
    <xf numFmtId="0" fontId="2" fillId="0" borderId="34"/>
    <xf numFmtId="0" fontId="4" fillId="0" borderId="35">
      <alignment horizontal="left" wrapText="1"/>
    </xf>
    <xf numFmtId="0" fontId="2" fillId="0" borderId="36">
      <alignment horizontal="center" wrapText="1"/>
    </xf>
    <xf numFmtId="49" fontId="2" fillId="0" borderId="37">
      <alignment horizontal="center" wrapText="1"/>
    </xf>
    <xf numFmtId="4" fontId="2" fillId="0" borderId="19">
      <alignment horizontal="right"/>
    </xf>
    <xf numFmtId="0" fontId="4" fillId="0" borderId="20">
      <alignment horizontal="left" wrapText="1"/>
    </xf>
    <xf numFmtId="4" fontId="2" fillId="0" borderId="38">
      <alignment horizontal="right"/>
    </xf>
    <xf numFmtId="0" fontId="2" fillId="2" borderId="1"/>
    <xf numFmtId="0" fontId="2" fillId="0" borderId="1">
      <alignment horizontal="center" wrapText="1"/>
    </xf>
    <xf numFmtId="0" fontId="4" fillId="0" borderId="11"/>
    <xf numFmtId="49" fontId="2" fillId="0" borderId="11">
      <alignment horizontal="left"/>
    </xf>
    <xf numFmtId="0" fontId="2" fillId="0" borderId="21">
      <alignment horizontal="left" wrapText="1"/>
    </xf>
    <xf numFmtId="0" fontId="2" fillId="0" borderId="31">
      <alignment horizontal="left" wrapText="1"/>
    </xf>
    <xf numFmtId="0" fontId="3" fillId="0" borderId="39"/>
    <xf numFmtId="0" fontId="3" fillId="0" borderId="12"/>
    <xf numFmtId="0" fontId="2" fillId="0" borderId="27">
      <alignment horizontal="left" wrapText="1" indent="1"/>
    </xf>
    <xf numFmtId="49" fontId="2" fillId="0" borderId="32">
      <alignment horizontal="center" wrapText="1"/>
    </xf>
    <xf numFmtId="0" fontId="2" fillId="0" borderId="29">
      <alignment horizontal="left" wrapText="1" indent="1"/>
    </xf>
    <xf numFmtId="0" fontId="2" fillId="0" borderId="21">
      <alignment horizontal="left" wrapText="1" indent="2"/>
    </xf>
    <xf numFmtId="0" fontId="2" fillId="0" borderId="31">
      <alignment horizontal="left" wrapText="1" indent="2"/>
    </xf>
    <xf numFmtId="49" fontId="2" fillId="0" borderId="32">
      <alignment horizontal="left" wrapText="1"/>
    </xf>
    <xf numFmtId="49" fontId="2" fillId="0" borderId="30">
      <alignment horizontal="center"/>
    </xf>
    <xf numFmtId="0" fontId="2" fillId="0" borderId="29">
      <alignment horizontal="left" wrapText="1" indent="2"/>
    </xf>
    <xf numFmtId="49" fontId="2" fillId="0" borderId="32">
      <alignment horizontal="center" shrinkToFit="1"/>
    </xf>
    <xf numFmtId="49" fontId="2" fillId="0" borderId="28">
      <alignment horizontal="center" shrinkToFit="1"/>
    </xf>
    <xf numFmtId="49" fontId="2" fillId="0" borderId="8">
      <alignment horizontal="center" vertical="top" wrapText="1"/>
    </xf>
    <xf numFmtId="0" fontId="2" fillId="0" borderId="8">
      <alignment horizontal="center" vertical="top" wrapText="1"/>
    </xf>
    <xf numFmtId="0" fontId="4" fillId="0" borderId="25"/>
    <xf numFmtId="49" fontId="4" fillId="0" borderId="18">
      <alignment horizontal="center"/>
    </xf>
    <xf numFmtId="49" fontId="11" fillId="0" borderId="40">
      <alignment horizontal="left" vertical="center" wrapText="1"/>
    </xf>
    <xf numFmtId="49" fontId="4" fillId="0" borderId="26">
      <alignment horizontal="center" vertical="center" wrapText="1"/>
    </xf>
    <xf numFmtId="49" fontId="2" fillId="0" borderId="31">
      <alignment horizontal="left" vertical="center" wrapText="1" indent="2"/>
    </xf>
    <xf numFmtId="49" fontId="2" fillId="0" borderId="22">
      <alignment horizontal="center" vertical="center" wrapText="1"/>
    </xf>
    <xf numFmtId="0" fontId="2" fillId="0" borderId="23"/>
    <xf numFmtId="4" fontId="2" fillId="0" borderId="23">
      <alignment horizontal="right"/>
    </xf>
    <xf numFmtId="4" fontId="2" fillId="0" borderId="24">
      <alignment horizontal="right"/>
    </xf>
    <xf numFmtId="49" fontId="2" fillId="0" borderId="29">
      <alignment horizontal="left" vertical="center" wrapText="1" indent="3"/>
    </xf>
    <xf numFmtId="49" fontId="2" fillId="0" borderId="32">
      <alignment horizontal="center" vertical="center" wrapText="1"/>
    </xf>
    <xf numFmtId="49" fontId="2" fillId="0" borderId="40">
      <alignment horizontal="left" vertical="center" wrapText="1" indent="3"/>
    </xf>
    <xf numFmtId="49" fontId="2" fillId="0" borderId="26">
      <alignment horizontal="center" vertical="center" wrapText="1"/>
    </xf>
    <xf numFmtId="49" fontId="2" fillId="0" borderId="41">
      <alignment horizontal="left" vertical="center" wrapText="1" indent="3"/>
    </xf>
    <xf numFmtId="0" fontId="11" fillId="0" borderId="25">
      <alignment horizontal="left" vertical="center" wrapText="1"/>
    </xf>
    <xf numFmtId="0" fontId="4" fillId="0" borderId="12">
      <alignment horizontal="center" vertical="center" textRotation="90" wrapText="1"/>
    </xf>
    <xf numFmtId="49" fontId="2" fillId="0" borderId="12">
      <alignment horizontal="left" vertical="center" wrapText="1" indent="3"/>
    </xf>
    <xf numFmtId="49" fontId="2" fillId="0" borderId="12">
      <alignment horizontal="center" vertical="center" wrapText="1"/>
    </xf>
    <xf numFmtId="4" fontId="2" fillId="0" borderId="12">
      <alignment horizontal="right"/>
    </xf>
    <xf numFmtId="0" fontId="2" fillId="0" borderId="1">
      <alignment vertical="center"/>
    </xf>
    <xf numFmtId="49" fontId="2" fillId="0" borderId="1">
      <alignment horizontal="left" vertical="center" wrapText="1" indent="3"/>
    </xf>
    <xf numFmtId="49" fontId="2" fillId="0" borderId="1">
      <alignment horizontal="center" vertical="center" wrapText="1"/>
    </xf>
    <xf numFmtId="4" fontId="2" fillId="0" borderId="1">
      <alignment horizontal="right" shrinkToFit="1"/>
    </xf>
    <xf numFmtId="0" fontId="4" fillId="0" borderId="1">
      <alignment horizontal="center" vertical="center" textRotation="90" wrapText="1"/>
    </xf>
    <xf numFmtId="49" fontId="2" fillId="0" borderId="11">
      <alignment horizontal="left" vertical="center" wrapText="1" indent="3"/>
    </xf>
    <xf numFmtId="49" fontId="2" fillId="0" borderId="11">
      <alignment horizontal="center" vertical="center" wrapText="1"/>
    </xf>
    <xf numFmtId="4" fontId="2" fillId="0" borderId="11">
      <alignment horizontal="right"/>
    </xf>
    <xf numFmtId="49" fontId="4" fillId="0" borderId="18">
      <alignment horizontal="center" vertical="center" wrapText="1"/>
    </xf>
    <xf numFmtId="0" fontId="2" fillId="0" borderId="24"/>
    <xf numFmtId="49" fontId="2" fillId="0" borderId="42">
      <alignment horizontal="center" vertical="center" wrapText="1"/>
    </xf>
    <xf numFmtId="4" fontId="2" fillId="0" borderId="2">
      <alignment horizontal="right"/>
    </xf>
    <xf numFmtId="4" fontId="2" fillId="0" borderId="43">
      <alignment horizontal="right"/>
    </xf>
    <xf numFmtId="0" fontId="4" fillId="0" borderId="1">
      <alignment horizontal="center" vertical="center" textRotation="90"/>
    </xf>
    <xf numFmtId="49" fontId="11" fillId="0" borderId="25">
      <alignment horizontal="left" vertical="center" wrapText="1"/>
    </xf>
    <xf numFmtId="0" fontId="3" fillId="0" borderId="16"/>
    <xf numFmtId="0" fontId="2" fillId="0" borderId="18">
      <alignment horizontal="center" vertical="center"/>
    </xf>
    <xf numFmtId="0" fontId="2" fillId="0" borderId="40">
      <alignment horizontal="left" vertical="center" wrapText="1"/>
    </xf>
    <xf numFmtId="0" fontId="2" fillId="0" borderId="22">
      <alignment horizontal="center" vertical="center"/>
    </xf>
    <xf numFmtId="0" fontId="2" fillId="0" borderId="32">
      <alignment horizontal="center" vertical="center"/>
    </xf>
    <xf numFmtId="0" fontId="2" fillId="0" borderId="26">
      <alignment horizontal="center" vertical="center"/>
    </xf>
    <xf numFmtId="0" fontId="2" fillId="0" borderId="41">
      <alignment horizontal="left" vertical="center" wrapText="1"/>
    </xf>
    <xf numFmtId="49" fontId="11" fillId="0" borderId="44">
      <alignment horizontal="left" vertical="center" wrapText="1"/>
    </xf>
    <xf numFmtId="49" fontId="2" fillId="0" borderId="19">
      <alignment horizontal="center" vertical="center"/>
    </xf>
    <xf numFmtId="49" fontId="2" fillId="0" borderId="45">
      <alignment horizontal="left" vertical="center" wrapText="1"/>
    </xf>
    <xf numFmtId="49" fontId="2" fillId="0" borderId="23">
      <alignment horizontal="center" vertical="center"/>
    </xf>
    <xf numFmtId="49" fontId="2" fillId="0" borderId="28">
      <alignment horizontal="center" vertical="center"/>
    </xf>
    <xf numFmtId="49" fontId="2" fillId="0" borderId="8">
      <alignment horizontal="center" vertical="center"/>
    </xf>
    <xf numFmtId="49" fontId="2" fillId="0" borderId="46">
      <alignment horizontal="left" vertical="center" wrapText="1"/>
    </xf>
    <xf numFmtId="49" fontId="2" fillId="0" borderId="1">
      <alignment horizontal="left"/>
    </xf>
    <xf numFmtId="0" fontId="2" fillId="0" borderId="1">
      <alignment horizontal="center"/>
    </xf>
    <xf numFmtId="0" fontId="5" fillId="0" borderId="11">
      <alignment wrapText="1"/>
    </xf>
    <xf numFmtId="0" fontId="5" fillId="0" borderId="12">
      <alignment wrapText="1"/>
    </xf>
    <xf numFmtId="0" fontId="2" fillId="0" borderId="12"/>
    <xf numFmtId="0" fontId="12" fillId="0" borderId="0"/>
    <xf numFmtId="0" fontId="12" fillId="0" borderId="0"/>
    <xf numFmtId="0" fontId="12" fillId="0" borderId="0"/>
    <xf numFmtId="0" fontId="3" fillId="0" borderId="1"/>
    <xf numFmtId="0" fontId="3" fillId="0" borderId="1"/>
    <xf numFmtId="0" fontId="3" fillId="3" borderId="1"/>
    <xf numFmtId="0" fontId="3" fillId="3" borderId="11"/>
    <xf numFmtId="49" fontId="2" fillId="0" borderId="8">
      <alignment horizontal="center" vertical="center" wrapText="1"/>
    </xf>
    <xf numFmtId="0" fontId="3" fillId="3" borderId="33"/>
    <xf numFmtId="0" fontId="3" fillId="3" borderId="47"/>
    <xf numFmtId="0" fontId="1" fillId="0" borderId="1">
      <alignment horizontal="center" wrapText="1"/>
    </xf>
    <xf numFmtId="0" fontId="2" fillId="0" borderId="11">
      <alignment wrapText="1"/>
    </xf>
    <xf numFmtId="0" fontId="2" fillId="0" borderId="33">
      <alignment wrapText="1"/>
    </xf>
    <xf numFmtId="0" fontId="3" fillId="3" borderId="48"/>
    <xf numFmtId="0" fontId="3" fillId="3" borderId="12"/>
    <xf numFmtId="0" fontId="3" fillId="3" borderId="49"/>
    <xf numFmtId="0" fontId="2" fillId="0" borderId="1">
      <alignment horizontal="left"/>
    </xf>
    <xf numFmtId="49" fontId="2" fillId="0" borderId="8">
      <alignment horizontal="center" vertical="center" wrapText="1"/>
    </xf>
    <xf numFmtId="0" fontId="3" fillId="3" borderId="50"/>
    <xf numFmtId="0" fontId="2" fillId="0" borderId="2">
      <alignment horizontal="center"/>
    </xf>
    <xf numFmtId="49" fontId="3" fillId="0" borderId="3">
      <alignment horizontal="center"/>
    </xf>
    <xf numFmtId="164" fontId="2" fillId="0" borderId="4">
      <alignment horizontal="center"/>
    </xf>
    <xf numFmtId="0" fontId="2" fillId="0" borderId="5">
      <alignment horizontal="center"/>
    </xf>
    <xf numFmtId="49" fontId="2" fillId="0" borderId="6">
      <alignment horizontal="center"/>
    </xf>
    <xf numFmtId="49" fontId="2" fillId="0" borderId="4">
      <alignment horizontal="center"/>
    </xf>
    <xf numFmtId="0" fontId="2" fillId="0" borderId="4">
      <alignment horizontal="center"/>
    </xf>
    <xf numFmtId="49" fontId="2" fillId="0" borderId="7">
      <alignment horizontal="center"/>
    </xf>
    <xf numFmtId="0" fontId="3" fillId="3" borderId="16"/>
    <xf numFmtId="49" fontId="2" fillId="0" borderId="1">
      <alignment horizontal="right"/>
    </xf>
    <xf numFmtId="0" fontId="2" fillId="0" borderId="1">
      <alignment horizontal="center"/>
    </xf>
    <xf numFmtId="0" fontId="4" fillId="0" borderId="1">
      <alignment horizontal="center"/>
    </xf>
    <xf numFmtId="0" fontId="4" fillId="0" borderId="9">
      <alignment horizontal="center" vertical="center" textRotation="90" wrapText="1"/>
    </xf>
    <xf numFmtId="0" fontId="4" fillId="0" borderId="10">
      <alignment horizontal="center" vertical="center" textRotation="90" wrapText="1"/>
    </xf>
    <xf numFmtId="0" fontId="4" fillId="0" borderId="10">
      <alignment horizontal="center" vertical="center" textRotation="90"/>
    </xf>
    <xf numFmtId="0" fontId="4" fillId="0" borderId="8">
      <alignment horizontal="center" vertical="center" textRotation="90"/>
    </xf>
    <xf numFmtId="0" fontId="5" fillId="0" borderId="8">
      <alignment wrapText="1"/>
    </xf>
    <xf numFmtId="0" fontId="2" fillId="0" borderId="8">
      <alignment horizontal="center" vertical="top" wrapText="1"/>
    </xf>
    <xf numFmtId="49" fontId="2" fillId="0" borderId="11">
      <alignment horizontal="center"/>
    </xf>
    <xf numFmtId="0" fontId="2" fillId="0" borderId="12">
      <alignment horizontal="center"/>
    </xf>
    <xf numFmtId="49" fontId="2" fillId="0" borderId="11"/>
    <xf numFmtId="0" fontId="2" fillId="0" borderId="8">
      <alignment horizontal="center" vertical="top"/>
    </xf>
    <xf numFmtId="0" fontId="2" fillId="0" borderId="11">
      <alignment horizontal="center"/>
    </xf>
    <xf numFmtId="49" fontId="2" fillId="0" borderId="12">
      <alignment horizontal="center"/>
    </xf>
    <xf numFmtId="0" fontId="2" fillId="0" borderId="8">
      <alignment horizontal="center" vertical="top"/>
    </xf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</cellStyleXfs>
  <cellXfs count="65">
    <xf numFmtId="0" fontId="0" fillId="0" borderId="0" xfId="0"/>
    <xf numFmtId="0" fontId="0" fillId="0" borderId="0" xfId="0" applyProtection="1">
      <protection locked="0"/>
    </xf>
    <xf numFmtId="0" fontId="3" fillId="0" borderId="1" xfId="5" applyNumberFormat="1" applyProtection="1">
      <protection locked="0"/>
    </xf>
    <xf numFmtId="0" fontId="13" fillId="0" borderId="1" xfId="11" applyNumberFormat="1" applyFont="1" applyProtection="1">
      <alignment horizontal="center" vertical="top"/>
      <protection locked="0"/>
    </xf>
    <xf numFmtId="0" fontId="13" fillId="0" borderId="1" xfId="16" applyNumberFormat="1" applyFont="1" applyBorder="1" applyProtection="1">
      <protection locked="0"/>
    </xf>
    <xf numFmtId="0" fontId="13" fillId="0" borderId="1" xfId="0" applyNumberFormat="1" applyFont="1" applyFill="1" applyBorder="1" applyAlignment="1" applyProtection="1">
      <alignment horizontal="left"/>
    </xf>
    <xf numFmtId="0" fontId="13" fillId="0" borderId="1" xfId="17" applyNumberFormat="1" applyFont="1" applyBorder="1" applyProtection="1">
      <alignment horizontal="right"/>
      <protection locked="0"/>
    </xf>
    <xf numFmtId="0" fontId="13" fillId="0" borderId="1" xfId="20" applyNumberFormat="1" applyFont="1" applyBorder="1" applyProtection="1">
      <alignment horizontal="left"/>
      <protection locked="0"/>
    </xf>
    <xf numFmtId="49" fontId="13" fillId="0" borderId="1" xfId="21" applyNumberFormat="1" applyFont="1" applyBorder="1" applyProtection="1">
      <protection locked="0"/>
    </xf>
    <xf numFmtId="0" fontId="13" fillId="0" borderId="1" xfId="10" applyNumberFormat="1" applyFont="1" applyProtection="1">
      <alignment horizontal="left"/>
      <protection locked="0"/>
    </xf>
    <xf numFmtId="49" fontId="13" fillId="0" borderId="1" xfId="18" applyNumberFormat="1" applyFont="1" applyProtection="1">
      <protection locked="0"/>
    </xf>
    <xf numFmtId="0" fontId="13" fillId="0" borderId="1" xfId="22" applyNumberFormat="1" applyFont="1" applyProtection="1">
      <protection locked="0"/>
    </xf>
    <xf numFmtId="0" fontId="13" fillId="0" borderId="1" xfId="5" applyNumberFormat="1" applyFont="1" applyProtection="1">
      <protection locked="0"/>
    </xf>
    <xf numFmtId="0" fontId="14" fillId="0" borderId="1" xfId="1" applyNumberFormat="1" applyFont="1" applyProtection="1">
      <protection locked="0"/>
    </xf>
    <xf numFmtId="0" fontId="15" fillId="0" borderId="0" xfId="0" applyFont="1" applyProtection="1">
      <protection locked="0"/>
    </xf>
    <xf numFmtId="0" fontId="5" fillId="0" borderId="1" xfId="5" applyNumberFormat="1" applyFont="1" applyAlignment="1" applyProtection="1"/>
    <xf numFmtId="0" fontId="5" fillId="0" borderId="1" xfId="16" applyNumberFormat="1" applyFont="1" applyAlignment="1" applyProtection="1"/>
    <xf numFmtId="0" fontId="13" fillId="0" borderId="1" xfId="5" applyNumberFormat="1" applyFont="1" applyAlignment="1" applyProtection="1">
      <protection locked="0"/>
    </xf>
    <xf numFmtId="0" fontId="1" fillId="0" borderId="1" xfId="0" applyNumberFormat="1" applyFont="1" applyFill="1" applyBorder="1" applyAlignment="1" applyProtection="1">
      <alignment horizontal="center" wrapText="1"/>
    </xf>
    <xf numFmtId="0" fontId="0" fillId="0" borderId="0" xfId="0" applyFont="1" applyProtection="1">
      <protection locked="0"/>
    </xf>
    <xf numFmtId="0" fontId="17" fillId="0" borderId="0" xfId="0" applyFont="1" applyProtection="1">
      <protection locked="0"/>
    </xf>
    <xf numFmtId="49" fontId="13" fillId="4" borderId="51" xfId="24" applyNumberFormat="1" applyFont="1" applyFill="1" applyBorder="1" applyProtection="1">
      <alignment horizontal="center" vertical="center" wrapText="1"/>
      <protection locked="0"/>
    </xf>
    <xf numFmtId="49" fontId="13" fillId="4" borderId="51" xfId="25" applyNumberFormat="1" applyFont="1" applyFill="1" applyBorder="1" applyProtection="1">
      <alignment horizontal="center" vertical="center" wrapText="1"/>
      <protection locked="0"/>
    </xf>
    <xf numFmtId="0" fontId="3" fillId="4" borderId="51" xfId="9" applyNumberFormat="1" applyFill="1" applyBorder="1" applyProtection="1">
      <protection locked="0"/>
    </xf>
    <xf numFmtId="49" fontId="14" fillId="4" borderId="51" xfId="38" applyNumberFormat="1" applyFont="1" applyFill="1" applyBorder="1" applyProtection="1">
      <alignment horizontal="center"/>
      <protection locked="0"/>
    </xf>
    <xf numFmtId="0" fontId="14" fillId="4" borderId="51" xfId="36" applyNumberFormat="1" applyFont="1" applyFill="1" applyBorder="1" applyAlignment="1" applyProtection="1">
      <alignment wrapText="1"/>
      <protection locked="0"/>
    </xf>
    <xf numFmtId="43" fontId="14" fillId="4" borderId="51" xfId="185" applyFont="1" applyFill="1" applyBorder="1" applyAlignment="1" applyProtection="1">
      <alignment wrapText="1"/>
      <protection locked="0"/>
    </xf>
    <xf numFmtId="165" fontId="14" fillId="4" borderId="51" xfId="184" applyNumberFormat="1" applyFont="1" applyFill="1" applyBorder="1" applyAlignment="1" applyProtection="1">
      <alignment horizontal="right"/>
      <protection locked="0"/>
    </xf>
    <xf numFmtId="165" fontId="6" fillId="4" borderId="51" xfId="184" applyNumberFormat="1" applyFont="1" applyFill="1" applyBorder="1" applyProtection="1">
      <protection locked="0"/>
    </xf>
    <xf numFmtId="49" fontId="13" fillId="4" borderId="51" xfId="38" applyNumberFormat="1" applyFont="1" applyFill="1" applyBorder="1" applyProtection="1">
      <alignment horizontal="center"/>
      <protection locked="0"/>
    </xf>
    <xf numFmtId="0" fontId="13" fillId="4" borderId="51" xfId="36" applyNumberFormat="1" applyFont="1" applyFill="1" applyBorder="1" applyAlignment="1" applyProtection="1">
      <alignment wrapText="1"/>
      <protection locked="0"/>
    </xf>
    <xf numFmtId="43" fontId="13" fillId="4" borderId="51" xfId="185" applyFont="1" applyFill="1" applyBorder="1" applyAlignment="1" applyProtection="1">
      <alignment wrapText="1"/>
      <protection locked="0"/>
    </xf>
    <xf numFmtId="165" fontId="13" fillId="4" borderId="51" xfId="184" applyNumberFormat="1" applyFont="1" applyFill="1" applyBorder="1" applyAlignment="1" applyProtection="1">
      <alignment horizontal="right"/>
      <protection locked="0"/>
    </xf>
    <xf numFmtId="165" fontId="3" fillId="4" borderId="51" xfId="184" applyNumberFormat="1" applyFont="1" applyFill="1" applyBorder="1" applyProtection="1">
      <protection locked="0"/>
    </xf>
    <xf numFmtId="4" fontId="13" fillId="4" borderId="51" xfId="29" applyNumberFormat="1" applyFont="1" applyFill="1" applyBorder="1" applyProtection="1">
      <alignment horizontal="right"/>
      <protection locked="0"/>
    </xf>
    <xf numFmtId="4" fontId="15" fillId="4" borderId="51" xfId="29" applyNumberFormat="1" applyFont="1" applyFill="1" applyBorder="1" applyProtection="1">
      <alignment horizontal="right"/>
      <protection locked="0"/>
    </xf>
    <xf numFmtId="4" fontId="16" fillId="4" borderId="51" xfId="29" applyNumberFormat="1" applyFont="1" applyFill="1" applyBorder="1" applyProtection="1">
      <alignment horizontal="right"/>
      <protection locked="0"/>
    </xf>
    <xf numFmtId="4" fontId="18" fillId="4" borderId="51" xfId="29" applyNumberFormat="1" applyFont="1" applyFill="1" applyBorder="1" applyProtection="1">
      <alignment horizontal="right"/>
      <protection locked="0"/>
    </xf>
    <xf numFmtId="0" fontId="13" fillId="4" borderId="53" xfId="36" applyNumberFormat="1" applyFont="1" applyFill="1" applyBorder="1" applyAlignment="1" applyProtection="1">
      <alignment wrapText="1"/>
      <protection locked="0"/>
    </xf>
    <xf numFmtId="43" fontId="13" fillId="4" borderId="53" xfId="185" applyFont="1" applyFill="1" applyBorder="1" applyAlignment="1" applyProtection="1">
      <alignment wrapText="1"/>
      <protection locked="0"/>
    </xf>
    <xf numFmtId="49" fontId="15" fillId="4" borderId="51" xfId="158" applyNumberFormat="1" applyFont="1" applyFill="1" applyBorder="1" applyAlignment="1" applyProtection="1">
      <alignment horizontal="center"/>
    </xf>
    <xf numFmtId="0" fontId="15" fillId="4" borderId="51" xfId="32" applyNumberFormat="1" applyFont="1" applyFill="1" applyBorder="1" applyAlignment="1" applyProtection="1">
      <alignment wrapText="1"/>
    </xf>
    <xf numFmtId="43" fontId="15" fillId="4" borderId="51" xfId="185" applyFont="1" applyFill="1" applyBorder="1" applyAlignment="1" applyProtection="1">
      <alignment wrapText="1"/>
    </xf>
    <xf numFmtId="49" fontId="13" fillId="4" borderId="52" xfId="38" applyNumberFormat="1" applyFont="1" applyFill="1" applyBorder="1" applyProtection="1">
      <alignment horizontal="center"/>
      <protection locked="0"/>
    </xf>
    <xf numFmtId="0" fontId="13" fillId="4" borderId="51" xfId="39" applyNumberFormat="1" applyFont="1" applyFill="1" applyBorder="1" applyProtection="1">
      <protection locked="0"/>
    </xf>
    <xf numFmtId="0" fontId="13" fillId="4" borderId="51" xfId="16" applyNumberFormat="1" applyFont="1" applyFill="1" applyBorder="1" applyAlignment="1" applyProtection="1">
      <protection locked="0"/>
    </xf>
    <xf numFmtId="0" fontId="15" fillId="4" borderId="51" xfId="40" applyNumberFormat="1" applyFont="1" applyFill="1" applyBorder="1" applyProtection="1">
      <protection locked="0"/>
    </xf>
    <xf numFmtId="0" fontId="16" fillId="4" borderId="51" xfId="0" applyFont="1" applyFill="1" applyBorder="1" applyProtection="1">
      <protection locked="0"/>
    </xf>
    <xf numFmtId="43" fontId="16" fillId="4" borderId="51" xfId="185" applyFont="1" applyFill="1" applyBorder="1" applyProtection="1">
      <protection locked="0"/>
    </xf>
    <xf numFmtId="165" fontId="13" fillId="4" borderId="51" xfId="184" applyNumberFormat="1" applyFont="1" applyFill="1" applyBorder="1" applyAlignment="1" applyProtection="1">
      <alignment wrapText="1"/>
      <protection locked="0"/>
    </xf>
    <xf numFmtId="165" fontId="14" fillId="4" borderId="51" xfId="184" applyNumberFormat="1" applyFont="1" applyFill="1" applyBorder="1" applyAlignment="1" applyProtection="1">
      <alignment wrapText="1"/>
      <protection locked="0"/>
    </xf>
    <xf numFmtId="0" fontId="5" fillId="0" borderId="1" xfId="5" applyNumberFormat="1" applyFont="1" applyAlignment="1" applyProtection="1">
      <alignment horizontal="right"/>
    </xf>
    <xf numFmtId="0" fontId="14" fillId="0" borderId="1" xfId="5" applyNumberFormat="1" applyFont="1" applyAlignment="1" applyProtection="1">
      <alignment horizontal="center"/>
      <protection locked="0"/>
    </xf>
    <xf numFmtId="0" fontId="1" fillId="0" borderId="1" xfId="0" applyNumberFormat="1" applyFont="1" applyFill="1" applyBorder="1" applyAlignment="1" applyProtection="1">
      <alignment horizontal="center" wrapText="1"/>
    </xf>
    <xf numFmtId="0" fontId="5" fillId="0" borderId="1" xfId="16" applyNumberFormat="1" applyFont="1" applyAlignment="1" applyProtection="1">
      <alignment horizontal="right"/>
    </xf>
    <xf numFmtId="0" fontId="13" fillId="4" borderId="51" xfId="9" applyNumberFormat="1" applyFont="1" applyFill="1" applyBorder="1" applyAlignment="1" applyProtection="1">
      <alignment wrapText="1"/>
      <protection locked="0"/>
    </xf>
    <xf numFmtId="0" fontId="15" fillId="4" borderId="51" xfId="0" applyFont="1" applyFill="1" applyBorder="1" applyAlignment="1">
      <alignment wrapText="1"/>
    </xf>
    <xf numFmtId="49" fontId="13" fillId="4" borderId="55" xfId="0" applyNumberFormat="1" applyFont="1" applyFill="1" applyBorder="1" applyAlignment="1" applyProtection="1">
      <alignment horizontal="center" vertical="center" wrapText="1"/>
    </xf>
    <xf numFmtId="49" fontId="13" fillId="4" borderId="56" xfId="0" applyNumberFormat="1" applyFont="1" applyFill="1" applyBorder="1" applyAlignment="1" applyProtection="1">
      <alignment horizontal="center" vertical="center" wrapText="1"/>
    </xf>
    <xf numFmtId="49" fontId="13" fillId="4" borderId="23" xfId="0" applyNumberFormat="1" applyFont="1" applyFill="1" applyBorder="1" applyAlignment="1" applyProtection="1">
      <alignment horizontal="center" vertical="center" wrapText="1"/>
    </xf>
    <xf numFmtId="49" fontId="13" fillId="4" borderId="57" xfId="0" applyNumberFormat="1" applyFont="1" applyFill="1" applyBorder="1" applyAlignment="1" applyProtection="1">
      <alignment horizontal="center" vertical="center" wrapText="1"/>
    </xf>
    <xf numFmtId="49" fontId="15" fillId="4" borderId="52" xfId="24" applyNumberFormat="1" applyFont="1" applyFill="1" applyBorder="1" applyAlignment="1" applyProtection="1">
      <alignment horizontal="center" vertical="center" wrapText="1"/>
      <protection locked="0"/>
    </xf>
    <xf numFmtId="49" fontId="15" fillId="4" borderId="54" xfId="24" applyNumberFormat="1" applyFont="1" applyFill="1" applyBorder="1" applyAlignment="1" applyProtection="1">
      <alignment horizontal="center" vertical="center" wrapText="1"/>
      <protection locked="0"/>
    </xf>
    <xf numFmtId="49" fontId="13" fillId="4" borderId="51" xfId="0" applyNumberFormat="1" applyFont="1" applyFill="1" applyBorder="1" applyAlignment="1" applyProtection="1">
      <alignment horizontal="center" vertical="center" wrapText="1"/>
    </xf>
    <xf numFmtId="0" fontId="0" fillId="4" borderId="51" xfId="0" applyFill="1" applyBorder="1" applyAlignment="1">
      <alignment horizontal="center" vertical="center" wrapText="1"/>
    </xf>
  </cellXfs>
  <cellStyles count="186">
    <cellStyle name="br" xfId="142"/>
    <cellStyle name="col" xfId="141"/>
    <cellStyle name="style0" xfId="143"/>
    <cellStyle name="td" xfId="144"/>
    <cellStyle name="tr" xfId="140"/>
    <cellStyle name="xl100" xfId="50"/>
    <cellStyle name="xl101" xfId="64"/>
    <cellStyle name="xl102" xfId="168"/>
    <cellStyle name="xl103" xfId="51"/>
    <cellStyle name="xl104" xfId="54"/>
    <cellStyle name="xl105" xfId="65"/>
    <cellStyle name="xl106" xfId="67"/>
    <cellStyle name="xl107" xfId="46"/>
    <cellStyle name="xl108" xfId="169"/>
    <cellStyle name="xl109" xfId="47"/>
    <cellStyle name="xl110" xfId="52"/>
    <cellStyle name="xl111" xfId="55"/>
    <cellStyle name="xl112" xfId="66"/>
    <cellStyle name="xl113" xfId="170"/>
    <cellStyle name="xl114" xfId="69"/>
    <cellStyle name="xl115" xfId="71"/>
    <cellStyle name="xl116" xfId="75"/>
    <cellStyle name="xl117" xfId="78"/>
    <cellStyle name="xl118" xfId="82"/>
    <cellStyle name="xl119" xfId="68"/>
    <cellStyle name="xl120" xfId="70"/>
    <cellStyle name="xl121" xfId="76"/>
    <cellStyle name="xl122" xfId="80"/>
    <cellStyle name="xl123" xfId="83"/>
    <cellStyle name="xl124" xfId="84"/>
    <cellStyle name="xl125" xfId="72"/>
    <cellStyle name="xl126" xfId="77"/>
    <cellStyle name="xl127" xfId="79"/>
    <cellStyle name="xl128" xfId="73"/>
    <cellStyle name="xl129" xfId="74"/>
    <cellStyle name="xl130" xfId="81"/>
    <cellStyle name="xl131" xfId="171"/>
    <cellStyle name="xl132" xfId="102"/>
    <cellStyle name="xl133" xfId="106"/>
    <cellStyle name="xl134" xfId="110"/>
    <cellStyle name="xl135" xfId="172"/>
    <cellStyle name="xl136" xfId="119"/>
    <cellStyle name="xl137" xfId="173"/>
    <cellStyle name="xl138" xfId="174"/>
    <cellStyle name="xl139" xfId="137"/>
    <cellStyle name="xl140" xfId="175"/>
    <cellStyle name="xl141" xfId="138"/>
    <cellStyle name="xl142" xfId="176"/>
    <cellStyle name="xl143" xfId="87"/>
    <cellStyle name="xl144" xfId="89"/>
    <cellStyle name="xl145" xfId="91"/>
    <cellStyle name="xl146" xfId="96"/>
    <cellStyle name="xl147" xfId="98"/>
    <cellStyle name="xl148" xfId="100"/>
    <cellStyle name="xl149" xfId="101"/>
    <cellStyle name="xl150" xfId="103"/>
    <cellStyle name="xl151" xfId="107"/>
    <cellStyle name="xl152" xfId="111"/>
    <cellStyle name="xl153" xfId="120"/>
    <cellStyle name="xl154" xfId="123"/>
    <cellStyle name="xl155" xfId="127"/>
    <cellStyle name="xl156" xfId="128"/>
    <cellStyle name="xl157" xfId="130"/>
    <cellStyle name="xl158" xfId="134"/>
    <cellStyle name="xl159" xfId="88"/>
    <cellStyle name="xl160" xfId="90"/>
    <cellStyle name="xl161" xfId="92"/>
    <cellStyle name="xl162" xfId="97"/>
    <cellStyle name="xl163" xfId="99"/>
    <cellStyle name="xl164" xfId="104"/>
    <cellStyle name="xl165" xfId="108"/>
    <cellStyle name="xl166" xfId="112"/>
    <cellStyle name="xl167" xfId="114"/>
    <cellStyle name="xl168" xfId="116"/>
    <cellStyle name="xl169" xfId="121"/>
    <cellStyle name="xl170" xfId="122"/>
    <cellStyle name="xl171" xfId="124"/>
    <cellStyle name="xl172" xfId="125"/>
    <cellStyle name="xl173" xfId="126"/>
    <cellStyle name="xl174" xfId="129"/>
    <cellStyle name="xl175" xfId="131"/>
    <cellStyle name="xl176" xfId="132"/>
    <cellStyle name="xl177" xfId="133"/>
    <cellStyle name="xl178" xfId="177"/>
    <cellStyle name="xl179" xfId="178"/>
    <cellStyle name="xl180" xfId="136"/>
    <cellStyle name="xl181" xfId="179"/>
    <cellStyle name="xl182" xfId="180"/>
    <cellStyle name="xl183" xfId="85"/>
    <cellStyle name="xl184" xfId="93"/>
    <cellStyle name="xl185" xfId="105"/>
    <cellStyle name="xl186" xfId="109"/>
    <cellStyle name="xl187" xfId="113"/>
    <cellStyle name="xl188" xfId="117"/>
    <cellStyle name="xl189" xfId="139"/>
    <cellStyle name="xl190" xfId="86"/>
    <cellStyle name="xl191" xfId="181"/>
    <cellStyle name="xl192" xfId="182"/>
    <cellStyle name="xl193" xfId="135"/>
    <cellStyle name="xl194" xfId="94"/>
    <cellStyle name="xl195" xfId="183"/>
    <cellStyle name="xl196" xfId="95"/>
    <cellStyle name="xl197" xfId="115"/>
    <cellStyle name="xl198" xfId="118"/>
    <cellStyle name="xl21" xfId="145"/>
    <cellStyle name="xl22" xfId="1"/>
    <cellStyle name="xl23" xfId="7"/>
    <cellStyle name="xl24" xfId="10"/>
    <cellStyle name="xl25" xfId="16"/>
    <cellStyle name="xl26" xfId="22"/>
    <cellStyle name="xl27" xfId="5"/>
    <cellStyle name="xl28" xfId="146"/>
    <cellStyle name="xl29" xfId="147"/>
    <cellStyle name="xl30" xfId="24"/>
    <cellStyle name="xl31" xfId="148"/>
    <cellStyle name="xl32" xfId="26"/>
    <cellStyle name="xl33" xfId="32"/>
    <cellStyle name="xl34" xfId="36"/>
    <cellStyle name="xl35" xfId="149"/>
    <cellStyle name="xl36" xfId="150"/>
    <cellStyle name="xl37" xfId="11"/>
    <cellStyle name="xl38" xfId="151"/>
    <cellStyle name="xl39" xfId="152"/>
    <cellStyle name="xl40" xfId="20"/>
    <cellStyle name="xl41" xfId="153"/>
    <cellStyle name="xl42" xfId="27"/>
    <cellStyle name="xl43" xfId="33"/>
    <cellStyle name="xl44" xfId="37"/>
    <cellStyle name="xl45" xfId="154"/>
    <cellStyle name="xl46" xfId="155"/>
    <cellStyle name="xl47" xfId="39"/>
    <cellStyle name="xl48" xfId="156"/>
    <cellStyle name="xl49" xfId="21"/>
    <cellStyle name="xl50" xfId="18"/>
    <cellStyle name="xl51" xfId="28"/>
    <cellStyle name="xl52" xfId="34"/>
    <cellStyle name="xl53" xfId="38"/>
    <cellStyle name="xl54" xfId="157"/>
    <cellStyle name="xl55" xfId="25"/>
    <cellStyle name="xl56" xfId="158"/>
    <cellStyle name="xl57" xfId="29"/>
    <cellStyle name="xl58" xfId="40"/>
    <cellStyle name="xl59" xfId="2"/>
    <cellStyle name="xl60" xfId="8"/>
    <cellStyle name="xl61" xfId="12"/>
    <cellStyle name="xl62" xfId="17"/>
    <cellStyle name="xl63" xfId="3"/>
    <cellStyle name="xl64" xfId="159"/>
    <cellStyle name="xl65" xfId="160"/>
    <cellStyle name="xl66" xfId="161"/>
    <cellStyle name="xl67" xfId="162"/>
    <cellStyle name="xl68" xfId="163"/>
    <cellStyle name="xl69" xfId="164"/>
    <cellStyle name="xl70" xfId="165"/>
    <cellStyle name="xl71" xfId="166"/>
    <cellStyle name="xl72" xfId="23"/>
    <cellStyle name="xl73" xfId="4"/>
    <cellStyle name="xl74" xfId="9"/>
    <cellStyle name="xl75" xfId="13"/>
    <cellStyle name="xl76" xfId="30"/>
    <cellStyle name="xl77" xfId="35"/>
    <cellStyle name="xl78" xfId="6"/>
    <cellStyle name="xl79" xfId="14"/>
    <cellStyle name="xl80" xfId="19"/>
    <cellStyle name="xl81" xfId="15"/>
    <cellStyle name="xl82" xfId="31"/>
    <cellStyle name="xl83" xfId="41"/>
    <cellStyle name="xl84" xfId="44"/>
    <cellStyle name="xl85" xfId="48"/>
    <cellStyle name="xl86" xfId="59"/>
    <cellStyle name="xl87" xfId="61"/>
    <cellStyle name="xl88" xfId="56"/>
    <cellStyle name="xl89" xfId="42"/>
    <cellStyle name="xl90" xfId="53"/>
    <cellStyle name="xl91" xfId="60"/>
    <cellStyle name="xl92" xfId="62"/>
    <cellStyle name="xl93" xfId="167"/>
    <cellStyle name="xl94" xfId="57"/>
    <cellStyle name="xl95" xfId="43"/>
    <cellStyle name="xl96" xfId="49"/>
    <cellStyle name="xl97" xfId="63"/>
    <cellStyle name="xl98" xfId="58"/>
    <cellStyle name="xl99" xfId="45"/>
    <cellStyle name="Обычный" xfId="0" builtinId="0"/>
    <cellStyle name="Процентный" xfId="184" builtinId="5"/>
    <cellStyle name="Финансовый" xfId="185" builtinId="3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2"/>
  <sheetViews>
    <sheetView tabSelected="1" zoomScaleNormal="100" workbookViewId="0">
      <selection activeCell="B9" sqref="B9:B10"/>
    </sheetView>
  </sheetViews>
  <sheetFormatPr defaultRowHeight="15" x14ac:dyDescent="0.25"/>
  <cols>
    <col min="1" max="1" width="26.140625" style="1" customWidth="1"/>
    <col min="2" max="2" width="60" style="1" customWidth="1"/>
    <col min="3" max="3" width="18.28515625" style="1" hidden="1" customWidth="1"/>
    <col min="4" max="4" width="21" style="1" customWidth="1"/>
    <col min="5" max="5" width="22.85546875" style="1" customWidth="1"/>
    <col min="6" max="6" width="21.85546875" style="1" customWidth="1"/>
    <col min="7" max="7" width="15" style="1" hidden="1" customWidth="1"/>
    <col min="8" max="16384" width="9.140625" style="1"/>
  </cols>
  <sheetData>
    <row r="1" spans="1:8" ht="17.100000000000001" customHeight="1" x14ac:dyDescent="0.25">
      <c r="A1" s="53"/>
      <c r="B1" s="53"/>
      <c r="C1" s="18"/>
      <c r="D1" s="51" t="s">
        <v>138</v>
      </c>
      <c r="E1" s="51"/>
      <c r="F1" s="51"/>
      <c r="G1" s="15"/>
    </row>
    <row r="2" spans="1:8" ht="14.1" customHeight="1" x14ac:dyDescent="0.25">
      <c r="A2" s="3"/>
      <c r="B2" s="3"/>
      <c r="C2" s="3"/>
      <c r="D2" s="54" t="s">
        <v>140</v>
      </c>
      <c r="E2" s="54"/>
      <c r="F2" s="54"/>
      <c r="G2" s="16"/>
    </row>
    <row r="3" spans="1:8" ht="14.1" customHeight="1" x14ac:dyDescent="0.25">
      <c r="A3" s="4"/>
      <c r="B3" s="5"/>
      <c r="C3" s="5"/>
      <c r="D3" s="51" t="s">
        <v>139</v>
      </c>
      <c r="E3" s="51"/>
      <c r="F3" s="51"/>
      <c r="G3" s="15"/>
    </row>
    <row r="4" spans="1:8" ht="14.1" customHeight="1" x14ac:dyDescent="0.25">
      <c r="A4" s="7"/>
      <c r="B4" s="8"/>
      <c r="C4" s="8"/>
      <c r="D4" s="51" t="s">
        <v>285</v>
      </c>
      <c r="E4" s="51"/>
      <c r="F4" s="51"/>
      <c r="G4" s="15"/>
    </row>
    <row r="5" spans="1:8" ht="14.1" customHeight="1" x14ac:dyDescent="0.25">
      <c r="A5" s="9"/>
      <c r="B5" s="10"/>
      <c r="C5" s="10"/>
      <c r="D5" s="6"/>
      <c r="E5" s="17"/>
      <c r="F5" s="17"/>
      <c r="G5" s="2"/>
    </row>
    <row r="6" spans="1:8" ht="15" customHeight="1" x14ac:dyDescent="0.25">
      <c r="A6" s="11"/>
      <c r="B6" s="11"/>
      <c r="C6" s="11"/>
      <c r="D6" s="11"/>
      <c r="E6" s="12"/>
      <c r="F6" s="12"/>
      <c r="G6" s="2"/>
    </row>
    <row r="7" spans="1:8" ht="19.5" customHeight="1" x14ac:dyDescent="0.25">
      <c r="A7" s="52" t="s">
        <v>283</v>
      </c>
      <c r="B7" s="52"/>
      <c r="C7" s="52"/>
      <c r="D7" s="52"/>
      <c r="E7" s="52"/>
      <c r="F7" s="52"/>
      <c r="G7" s="2"/>
      <c r="H7" s="1" t="s">
        <v>243</v>
      </c>
    </row>
    <row r="8" spans="1:8" ht="24.75" customHeight="1" x14ac:dyDescent="0.25">
      <c r="A8" s="13"/>
      <c r="B8" s="9"/>
      <c r="C8" s="9"/>
      <c r="D8" s="10"/>
      <c r="E8" s="12"/>
      <c r="F8" s="12"/>
      <c r="G8" s="2"/>
    </row>
    <row r="9" spans="1:8" ht="11.25" customHeight="1" x14ac:dyDescent="0.25">
      <c r="A9" s="59" t="s">
        <v>120</v>
      </c>
      <c r="B9" s="57" t="s">
        <v>121</v>
      </c>
      <c r="C9" s="63" t="s">
        <v>207</v>
      </c>
      <c r="D9" s="61" t="s">
        <v>245</v>
      </c>
      <c r="E9" s="61" t="s">
        <v>284</v>
      </c>
      <c r="F9" s="61" t="s">
        <v>244</v>
      </c>
      <c r="G9" s="55" t="s">
        <v>208</v>
      </c>
    </row>
    <row r="10" spans="1:8" ht="53.25" customHeight="1" x14ac:dyDescent="0.25">
      <c r="A10" s="60"/>
      <c r="B10" s="58"/>
      <c r="C10" s="64"/>
      <c r="D10" s="62"/>
      <c r="E10" s="62"/>
      <c r="F10" s="62"/>
      <c r="G10" s="56"/>
    </row>
    <row r="11" spans="1:8" ht="11.45" customHeight="1" x14ac:dyDescent="0.25">
      <c r="A11" s="21" t="s">
        <v>0</v>
      </c>
      <c r="B11" s="21" t="s">
        <v>1</v>
      </c>
      <c r="C11" s="21"/>
      <c r="D11" s="22" t="s">
        <v>2</v>
      </c>
      <c r="E11" s="22" t="s">
        <v>3</v>
      </c>
      <c r="F11" s="22" t="s">
        <v>282</v>
      </c>
      <c r="G11" s="23"/>
    </row>
    <row r="12" spans="1:8" ht="27.75" customHeight="1" x14ac:dyDescent="0.25">
      <c r="A12" s="24" t="s">
        <v>5</v>
      </c>
      <c r="B12" s="25" t="s">
        <v>4</v>
      </c>
      <c r="C12" s="26" t="e">
        <f>C13+C19+C25+C32+C38+C47+C55+C61+C65</f>
        <v>#REF!</v>
      </c>
      <c r="D12" s="26">
        <f>D13+D19+++D25++D32+D38+D47+D55+D61+D65</f>
        <v>51999329</v>
      </c>
      <c r="E12" s="26">
        <f>E13+E19+E25+E32+E38+E47++E55+++E61+E65</f>
        <v>26213584.640000001</v>
      </c>
      <c r="F12" s="27">
        <f>E12/D12</f>
        <v>0.50411390193131145</v>
      </c>
      <c r="G12" s="28" t="e">
        <f>E12/C12</f>
        <v>#REF!</v>
      </c>
    </row>
    <row r="13" spans="1:8" ht="26.25" customHeight="1" x14ac:dyDescent="0.25">
      <c r="A13" s="24" t="s">
        <v>7</v>
      </c>
      <c r="B13" s="25" t="s">
        <v>6</v>
      </c>
      <c r="C13" s="26">
        <f>C14</f>
        <v>7575174.8300000001</v>
      </c>
      <c r="D13" s="26">
        <f t="shared" ref="D13:E13" si="0">D14</f>
        <v>39847665</v>
      </c>
      <c r="E13" s="26">
        <f t="shared" si="0"/>
        <v>16187698.800000001</v>
      </c>
      <c r="F13" s="27">
        <f t="shared" ref="F13:F87" si="1">E13/D13</f>
        <v>0.40623958267065335</v>
      </c>
      <c r="G13" s="28">
        <f t="shared" ref="G13:G65" si="2">E13/C13</f>
        <v>2.1369406202866474</v>
      </c>
    </row>
    <row r="14" spans="1:8" ht="33" customHeight="1" x14ac:dyDescent="0.25">
      <c r="A14" s="29" t="s">
        <v>9</v>
      </c>
      <c r="B14" s="30" t="s">
        <v>8</v>
      </c>
      <c r="C14" s="31">
        <f>C15+C16+C17+C18</f>
        <v>7575174.8300000001</v>
      </c>
      <c r="D14" s="31">
        <f t="shared" ref="D14:E14" si="3">D15+D16+D17+D18</f>
        <v>39847665</v>
      </c>
      <c r="E14" s="31">
        <f t="shared" si="3"/>
        <v>16187698.800000001</v>
      </c>
      <c r="F14" s="32">
        <f t="shared" si="1"/>
        <v>0.40623958267065335</v>
      </c>
      <c r="G14" s="33">
        <f t="shared" si="2"/>
        <v>2.1369406202866474</v>
      </c>
    </row>
    <row r="15" spans="1:8" ht="78" customHeight="1" x14ac:dyDescent="0.25">
      <c r="A15" s="29" t="s">
        <v>11</v>
      </c>
      <c r="B15" s="30" t="s">
        <v>10</v>
      </c>
      <c r="C15" s="31">
        <v>7497912.4800000004</v>
      </c>
      <c r="D15" s="34">
        <v>39606665</v>
      </c>
      <c r="E15" s="34">
        <v>16109873.42</v>
      </c>
      <c r="F15" s="32">
        <f t="shared" si="1"/>
        <v>0.40674652662626354</v>
      </c>
      <c r="G15" s="33">
        <f t="shared" si="2"/>
        <v>2.1485811501496745</v>
      </c>
    </row>
    <row r="16" spans="1:8" ht="125.25" customHeight="1" x14ac:dyDescent="0.25">
      <c r="A16" s="29" t="s">
        <v>13</v>
      </c>
      <c r="B16" s="30" t="s">
        <v>12</v>
      </c>
      <c r="C16" s="31">
        <v>48209.32</v>
      </c>
      <c r="D16" s="35">
        <v>90500</v>
      </c>
      <c r="E16" s="35">
        <v>3774.58</v>
      </c>
      <c r="F16" s="32">
        <f t="shared" si="1"/>
        <v>4.170806629834254E-2</v>
      </c>
      <c r="G16" s="33">
        <f t="shared" si="2"/>
        <v>7.8295649057070288E-2</v>
      </c>
    </row>
    <row r="17" spans="1:7" ht="45.75" customHeight="1" x14ac:dyDescent="0.25">
      <c r="A17" s="29" t="s">
        <v>15</v>
      </c>
      <c r="B17" s="30" t="s">
        <v>14</v>
      </c>
      <c r="C17" s="31">
        <v>2869.39</v>
      </c>
      <c r="D17" s="35">
        <v>132500</v>
      </c>
      <c r="E17" s="35">
        <v>74050.8</v>
      </c>
      <c r="F17" s="32">
        <f t="shared" si="1"/>
        <v>0.55887396226415098</v>
      </c>
      <c r="G17" s="33">
        <f t="shared" si="2"/>
        <v>25.807157618866729</v>
      </c>
    </row>
    <row r="18" spans="1:7" ht="92.25" customHeight="1" x14ac:dyDescent="0.25">
      <c r="A18" s="29" t="s">
        <v>17</v>
      </c>
      <c r="B18" s="30" t="s">
        <v>16</v>
      </c>
      <c r="C18" s="31">
        <v>26183.64</v>
      </c>
      <c r="D18" s="35">
        <v>18000</v>
      </c>
      <c r="E18" s="35"/>
      <c r="F18" s="32">
        <f t="shared" si="1"/>
        <v>0</v>
      </c>
      <c r="G18" s="33">
        <f t="shared" si="2"/>
        <v>0</v>
      </c>
    </row>
    <row r="19" spans="1:7" ht="31.5" customHeight="1" x14ac:dyDescent="0.25">
      <c r="A19" s="24" t="s">
        <v>19</v>
      </c>
      <c r="B19" s="25" t="s">
        <v>18</v>
      </c>
      <c r="C19" s="26">
        <f>C20</f>
        <v>1625442.8399999999</v>
      </c>
      <c r="D19" s="26">
        <f t="shared" ref="D19:G19" si="4">D20</f>
        <v>7198690</v>
      </c>
      <c r="E19" s="26">
        <f t="shared" si="4"/>
        <v>3386557.86</v>
      </c>
      <c r="F19" s="50">
        <f t="shared" si="4"/>
        <v>0.4704408524328732</v>
      </c>
      <c r="G19" s="26">
        <f t="shared" si="4"/>
        <v>0</v>
      </c>
    </row>
    <row r="20" spans="1:7" ht="28.5" customHeight="1" x14ac:dyDescent="0.25">
      <c r="A20" s="29" t="s">
        <v>21</v>
      </c>
      <c r="B20" s="30" t="s">
        <v>20</v>
      </c>
      <c r="C20" s="31">
        <f>C21+C22+C23+C24</f>
        <v>1625442.8399999999</v>
      </c>
      <c r="D20" s="31">
        <f t="shared" ref="D20:E20" si="5">D21+D22+D23+D24</f>
        <v>7198690</v>
      </c>
      <c r="E20" s="31">
        <f t="shared" si="5"/>
        <v>3386557.86</v>
      </c>
      <c r="F20" s="49">
        <f>E20/D20</f>
        <v>0.4704408524328732</v>
      </c>
      <c r="G20" s="31">
        <f t="shared" ref="G20" si="6">G21+G22+G23+G24</f>
        <v>0</v>
      </c>
    </row>
    <row r="21" spans="1:7" ht="112.5" customHeight="1" x14ac:dyDescent="0.25">
      <c r="A21" s="29" t="s">
        <v>199</v>
      </c>
      <c r="B21" s="30" t="s">
        <v>203</v>
      </c>
      <c r="C21" s="31">
        <v>714045.43999999994</v>
      </c>
      <c r="D21" s="35">
        <v>3305383</v>
      </c>
      <c r="E21" s="35">
        <v>1531419.57</v>
      </c>
      <c r="F21" s="32">
        <f t="shared" si="1"/>
        <v>0.46331077820633798</v>
      </c>
      <c r="G21" s="33"/>
    </row>
    <row r="22" spans="1:7" ht="144" customHeight="1" x14ac:dyDescent="0.25">
      <c r="A22" s="29" t="s">
        <v>200</v>
      </c>
      <c r="B22" s="30" t="s">
        <v>204</v>
      </c>
      <c r="C22" s="31">
        <v>4989.04</v>
      </c>
      <c r="D22" s="35">
        <v>18831</v>
      </c>
      <c r="E22" s="35">
        <v>11536.18</v>
      </c>
      <c r="F22" s="32">
        <f t="shared" si="1"/>
        <v>0.61261643035420321</v>
      </c>
      <c r="G22" s="33"/>
    </row>
    <row r="23" spans="1:7" ht="125.25" customHeight="1" x14ac:dyDescent="0.25">
      <c r="A23" s="29" t="s">
        <v>201</v>
      </c>
      <c r="B23" s="30" t="s">
        <v>205</v>
      </c>
      <c r="C23" s="31">
        <v>1046937.95</v>
      </c>
      <c r="D23" s="35">
        <v>4348043</v>
      </c>
      <c r="E23" s="35">
        <v>2129452.0299999998</v>
      </c>
      <c r="F23" s="32">
        <f t="shared" si="1"/>
        <v>0.4897495332957838</v>
      </c>
      <c r="G23" s="33"/>
    </row>
    <row r="24" spans="1:7" ht="132.75" customHeight="1" x14ac:dyDescent="0.25">
      <c r="A24" s="29" t="s">
        <v>202</v>
      </c>
      <c r="B24" s="30" t="s">
        <v>206</v>
      </c>
      <c r="C24" s="31">
        <v>-140529.59</v>
      </c>
      <c r="D24" s="35">
        <v>-473567</v>
      </c>
      <c r="E24" s="35">
        <v>-285849.92</v>
      </c>
      <c r="F24" s="32">
        <f t="shared" si="1"/>
        <v>0.6036103022381204</v>
      </c>
      <c r="G24" s="33"/>
    </row>
    <row r="25" spans="1:7" ht="29.25" customHeight="1" x14ac:dyDescent="0.25">
      <c r="A25" s="24" t="s">
        <v>23</v>
      </c>
      <c r="B25" s="25" t="s">
        <v>22</v>
      </c>
      <c r="C25" s="26">
        <f>C26+C28</f>
        <v>452660.65</v>
      </c>
      <c r="D25" s="36">
        <f>D26+D28+D30</f>
        <v>963636</v>
      </c>
      <c r="E25" s="36">
        <f>E26+E28+E30</f>
        <v>947880.93000000017</v>
      </c>
      <c r="F25" s="27">
        <f t="shared" si="1"/>
        <v>0.98365039288694089</v>
      </c>
      <c r="G25" s="28">
        <f t="shared" si="2"/>
        <v>2.0940210508689017</v>
      </c>
    </row>
    <row r="26" spans="1:7" ht="27" customHeight="1" x14ac:dyDescent="0.25">
      <c r="A26" s="29" t="s">
        <v>25</v>
      </c>
      <c r="B26" s="30" t="s">
        <v>24</v>
      </c>
      <c r="C26" s="31">
        <v>279361.99</v>
      </c>
      <c r="D26" s="35">
        <v>367000</v>
      </c>
      <c r="E26" s="35">
        <v>357566.71</v>
      </c>
      <c r="F26" s="32">
        <f t="shared" si="1"/>
        <v>0.97429621253405996</v>
      </c>
      <c r="G26" s="33">
        <f t="shared" si="2"/>
        <v>1.2799404457277814</v>
      </c>
    </row>
    <row r="27" spans="1:7" ht="27" customHeight="1" x14ac:dyDescent="0.25">
      <c r="A27" s="29" t="s">
        <v>26</v>
      </c>
      <c r="B27" s="30" t="s">
        <v>24</v>
      </c>
      <c r="C27" s="31">
        <v>279361.93</v>
      </c>
      <c r="D27" s="35">
        <v>367000</v>
      </c>
      <c r="E27" s="35">
        <v>357566.71</v>
      </c>
      <c r="F27" s="32">
        <f t="shared" si="1"/>
        <v>0.97429621253405996</v>
      </c>
      <c r="G27" s="33">
        <f t="shared" si="2"/>
        <v>1.2799407206271807</v>
      </c>
    </row>
    <row r="28" spans="1:7" ht="15" customHeight="1" x14ac:dyDescent="0.25">
      <c r="A28" s="29" t="s">
        <v>28</v>
      </c>
      <c r="B28" s="30" t="s">
        <v>27</v>
      </c>
      <c r="C28" s="31">
        <v>173298.66</v>
      </c>
      <c r="D28" s="35">
        <v>236636</v>
      </c>
      <c r="E28" s="35">
        <v>255691.89</v>
      </c>
      <c r="F28" s="32">
        <f t="shared" si="1"/>
        <v>1.0805282797207527</v>
      </c>
      <c r="G28" s="33">
        <f t="shared" si="2"/>
        <v>1.4754406641113094</v>
      </c>
    </row>
    <row r="29" spans="1:7" ht="15" customHeight="1" x14ac:dyDescent="0.25">
      <c r="A29" s="29" t="s">
        <v>29</v>
      </c>
      <c r="B29" s="30" t="s">
        <v>27</v>
      </c>
      <c r="C29" s="31">
        <v>173298.66</v>
      </c>
      <c r="D29" s="35">
        <v>236636</v>
      </c>
      <c r="E29" s="35">
        <v>255691.89</v>
      </c>
      <c r="F29" s="32">
        <f t="shared" si="1"/>
        <v>1.0805282797207527</v>
      </c>
      <c r="G29" s="33">
        <f t="shared" si="2"/>
        <v>1.4754406641113094</v>
      </c>
    </row>
    <row r="30" spans="1:7" ht="37.5" customHeight="1" x14ac:dyDescent="0.25">
      <c r="A30" s="29" t="s">
        <v>278</v>
      </c>
      <c r="B30" s="30" t="s">
        <v>279</v>
      </c>
      <c r="C30" s="31"/>
      <c r="D30" s="35">
        <v>360000</v>
      </c>
      <c r="E30" s="35">
        <v>334622.33</v>
      </c>
      <c r="F30" s="32">
        <f t="shared" si="1"/>
        <v>0.92950647222222227</v>
      </c>
      <c r="G30" s="33"/>
    </row>
    <row r="31" spans="1:7" ht="52.5" customHeight="1" x14ac:dyDescent="0.25">
      <c r="A31" s="29" t="s">
        <v>280</v>
      </c>
      <c r="B31" s="30" t="s">
        <v>281</v>
      </c>
      <c r="C31" s="31"/>
      <c r="D31" s="35">
        <v>360000</v>
      </c>
      <c r="E31" s="35">
        <v>334622.33</v>
      </c>
      <c r="F31" s="32">
        <f t="shared" si="1"/>
        <v>0.92950647222222227</v>
      </c>
      <c r="G31" s="33"/>
    </row>
    <row r="32" spans="1:7" ht="15" customHeight="1" x14ac:dyDescent="0.25">
      <c r="A32" s="24" t="s">
        <v>31</v>
      </c>
      <c r="B32" s="25" t="s">
        <v>30</v>
      </c>
      <c r="C32" s="26">
        <v>71817.31</v>
      </c>
      <c r="D32" s="36">
        <f>D33</f>
        <v>220000</v>
      </c>
      <c r="E32" s="36">
        <f>E33</f>
        <v>113485.39</v>
      </c>
      <c r="F32" s="27">
        <f t="shared" si="1"/>
        <v>0.51584268181818183</v>
      </c>
      <c r="G32" s="28">
        <f t="shared" si="2"/>
        <v>1.5801954988289035</v>
      </c>
    </row>
    <row r="33" spans="1:7" ht="30.75" customHeight="1" x14ac:dyDescent="0.25">
      <c r="A33" s="29" t="s">
        <v>33</v>
      </c>
      <c r="B33" s="30" t="s">
        <v>32</v>
      </c>
      <c r="C33" s="31">
        <v>71817.31</v>
      </c>
      <c r="D33" s="35">
        <v>220000</v>
      </c>
      <c r="E33" s="35">
        <v>113485.39</v>
      </c>
      <c r="F33" s="32">
        <f t="shared" si="1"/>
        <v>0.51584268181818183</v>
      </c>
      <c r="G33" s="33">
        <f t="shared" si="2"/>
        <v>1.5801954988289035</v>
      </c>
    </row>
    <row r="34" spans="1:7" ht="44.25" customHeight="1" x14ac:dyDescent="0.25">
      <c r="A34" s="29" t="s">
        <v>35</v>
      </c>
      <c r="B34" s="30" t="s">
        <v>34</v>
      </c>
      <c r="C34" s="31">
        <v>71817.31</v>
      </c>
      <c r="D34" s="35">
        <v>220000</v>
      </c>
      <c r="E34" s="35">
        <v>113485.39</v>
      </c>
      <c r="F34" s="32">
        <f t="shared" si="1"/>
        <v>0.51584268181818183</v>
      </c>
      <c r="G34" s="33">
        <f t="shared" si="2"/>
        <v>1.5801954988289035</v>
      </c>
    </row>
    <row r="35" spans="1:7" ht="45" hidden="1" customHeight="1" x14ac:dyDescent="0.25">
      <c r="A35" s="29" t="s">
        <v>127</v>
      </c>
      <c r="B35" s="30" t="s">
        <v>124</v>
      </c>
      <c r="C35" s="31"/>
      <c r="D35" s="35"/>
      <c r="E35" s="35"/>
      <c r="F35" s="32" t="e">
        <f t="shared" si="1"/>
        <v>#DIV/0!</v>
      </c>
      <c r="G35" s="33" t="e">
        <f t="shared" si="2"/>
        <v>#DIV/0!</v>
      </c>
    </row>
    <row r="36" spans="1:7" ht="30.75" hidden="1" customHeight="1" x14ac:dyDescent="0.25">
      <c r="A36" s="29" t="s">
        <v>128</v>
      </c>
      <c r="B36" s="30" t="s">
        <v>125</v>
      </c>
      <c r="C36" s="31"/>
      <c r="D36" s="35"/>
      <c r="E36" s="35"/>
      <c r="F36" s="32" t="e">
        <f t="shared" si="1"/>
        <v>#DIV/0!</v>
      </c>
      <c r="G36" s="33" t="e">
        <f t="shared" si="2"/>
        <v>#DIV/0!</v>
      </c>
    </row>
    <row r="37" spans="1:7" ht="26.25" hidden="1" customHeight="1" x14ac:dyDescent="0.25">
      <c r="A37" s="29" t="s">
        <v>129</v>
      </c>
      <c r="B37" s="30" t="s">
        <v>126</v>
      </c>
      <c r="C37" s="31"/>
      <c r="D37" s="35"/>
      <c r="E37" s="35"/>
      <c r="F37" s="32" t="e">
        <f t="shared" si="1"/>
        <v>#DIV/0!</v>
      </c>
      <c r="G37" s="33" t="e">
        <f t="shared" si="2"/>
        <v>#DIV/0!</v>
      </c>
    </row>
    <row r="38" spans="1:7" ht="45.75" customHeight="1" x14ac:dyDescent="0.25">
      <c r="A38" s="24" t="s">
        <v>37</v>
      </c>
      <c r="B38" s="25" t="s">
        <v>36</v>
      </c>
      <c r="C38" s="26">
        <f>C39</f>
        <v>403780.31</v>
      </c>
      <c r="D38" s="36">
        <f>D39</f>
        <v>1716557</v>
      </c>
      <c r="E38" s="36">
        <f>E39+E44</f>
        <v>596727.54</v>
      </c>
      <c r="F38" s="27">
        <f t="shared" si="1"/>
        <v>0.34763048357846554</v>
      </c>
      <c r="G38" s="28">
        <f t="shared" si="2"/>
        <v>1.4778520032341351</v>
      </c>
    </row>
    <row r="39" spans="1:7" ht="90" customHeight="1" x14ac:dyDescent="0.25">
      <c r="A39" s="29" t="s">
        <v>39</v>
      </c>
      <c r="B39" s="30" t="s">
        <v>38</v>
      </c>
      <c r="C39" s="31">
        <f>C40+C42</f>
        <v>403780.31</v>
      </c>
      <c r="D39" s="35">
        <f>D40+D42</f>
        <v>1716557</v>
      </c>
      <c r="E39" s="35">
        <f>E40+E42</f>
        <v>596727.54</v>
      </c>
      <c r="F39" s="32">
        <f t="shared" si="1"/>
        <v>0.34763048357846554</v>
      </c>
      <c r="G39" s="33">
        <f t="shared" si="2"/>
        <v>1.4778520032341351</v>
      </c>
    </row>
    <row r="40" spans="1:7" ht="78" customHeight="1" x14ac:dyDescent="0.25">
      <c r="A40" s="29" t="s">
        <v>41</v>
      </c>
      <c r="B40" s="30" t="s">
        <v>40</v>
      </c>
      <c r="C40" s="31">
        <v>200914.09</v>
      </c>
      <c r="D40" s="35">
        <v>928224</v>
      </c>
      <c r="E40" s="35">
        <v>281509.18</v>
      </c>
      <c r="F40" s="32">
        <f t="shared" si="1"/>
        <v>0.30327720464025926</v>
      </c>
      <c r="G40" s="33">
        <f t="shared" si="2"/>
        <v>1.4011420503161327</v>
      </c>
    </row>
    <row r="41" spans="1:7" ht="93" customHeight="1" x14ac:dyDescent="0.25">
      <c r="A41" s="29" t="s">
        <v>135</v>
      </c>
      <c r="B41" s="30" t="s">
        <v>42</v>
      </c>
      <c r="C41" s="31">
        <v>200914.09</v>
      </c>
      <c r="D41" s="35">
        <v>928224</v>
      </c>
      <c r="E41" s="35">
        <v>281509.18</v>
      </c>
      <c r="F41" s="32">
        <f t="shared" si="1"/>
        <v>0.30327720464025926</v>
      </c>
      <c r="G41" s="33">
        <f t="shared" si="2"/>
        <v>1.4011420503161327</v>
      </c>
    </row>
    <row r="42" spans="1:7" ht="90.75" customHeight="1" x14ac:dyDescent="0.25">
      <c r="A42" s="29" t="s">
        <v>44</v>
      </c>
      <c r="B42" s="30" t="s">
        <v>43</v>
      </c>
      <c r="C42" s="31">
        <v>202866.22</v>
      </c>
      <c r="D42" s="35">
        <v>788333</v>
      </c>
      <c r="E42" s="35">
        <v>315218.36</v>
      </c>
      <c r="F42" s="32">
        <f t="shared" si="1"/>
        <v>0.39985432551979938</v>
      </c>
      <c r="G42" s="33">
        <f t="shared" si="2"/>
        <v>1.5538237958000103</v>
      </c>
    </row>
    <row r="43" spans="1:7" ht="75" customHeight="1" x14ac:dyDescent="0.25">
      <c r="A43" s="29" t="s">
        <v>46</v>
      </c>
      <c r="B43" s="30" t="s">
        <v>45</v>
      </c>
      <c r="C43" s="31">
        <v>202866.22</v>
      </c>
      <c r="D43" s="35">
        <v>788333</v>
      </c>
      <c r="E43" s="35">
        <v>315218.36</v>
      </c>
      <c r="F43" s="32">
        <f t="shared" si="1"/>
        <v>0.39985432551979938</v>
      </c>
      <c r="G43" s="33">
        <f t="shared" si="2"/>
        <v>1.5538237958000103</v>
      </c>
    </row>
    <row r="44" spans="1:7" ht="36" hidden="1" customHeight="1" x14ac:dyDescent="0.25">
      <c r="A44" s="29" t="s">
        <v>48</v>
      </c>
      <c r="B44" s="30" t="s">
        <v>47</v>
      </c>
      <c r="C44" s="31"/>
      <c r="D44" s="35"/>
      <c r="E44" s="35"/>
      <c r="F44" s="32" t="e">
        <f t="shared" si="1"/>
        <v>#DIV/0!</v>
      </c>
      <c r="G44" s="33" t="e">
        <f t="shared" si="2"/>
        <v>#DIV/0!</v>
      </c>
    </row>
    <row r="45" spans="1:7" ht="50.25" hidden="1" customHeight="1" x14ac:dyDescent="0.25">
      <c r="A45" s="29" t="s">
        <v>50</v>
      </c>
      <c r="B45" s="30" t="s">
        <v>49</v>
      </c>
      <c r="C45" s="31"/>
      <c r="D45" s="35"/>
      <c r="E45" s="35">
        <v>234000</v>
      </c>
      <c r="F45" s="32" t="e">
        <f t="shared" si="1"/>
        <v>#DIV/0!</v>
      </c>
      <c r="G45" s="33" t="e">
        <f t="shared" si="2"/>
        <v>#DIV/0!</v>
      </c>
    </row>
    <row r="46" spans="1:7" ht="48" hidden="1" customHeight="1" x14ac:dyDescent="0.25">
      <c r="A46" s="29" t="s">
        <v>52</v>
      </c>
      <c r="B46" s="30" t="s">
        <v>51</v>
      </c>
      <c r="C46" s="31"/>
      <c r="D46" s="35"/>
      <c r="E46" s="35">
        <v>234000</v>
      </c>
      <c r="F46" s="32" t="e">
        <f t="shared" si="1"/>
        <v>#DIV/0!</v>
      </c>
      <c r="G46" s="33" t="e">
        <f t="shared" si="2"/>
        <v>#DIV/0!</v>
      </c>
    </row>
    <row r="47" spans="1:7" ht="39" customHeight="1" x14ac:dyDescent="0.25">
      <c r="A47" s="24" t="s">
        <v>54</v>
      </c>
      <c r="B47" s="25" t="s">
        <v>53</v>
      </c>
      <c r="C47" s="26">
        <f>C48</f>
        <v>134122.35999999999</v>
      </c>
      <c r="D47" s="36">
        <f>D48</f>
        <v>101692</v>
      </c>
      <c r="E47" s="36">
        <f>E48</f>
        <v>91692.709999999992</v>
      </c>
      <c r="F47" s="27">
        <f t="shared" si="1"/>
        <v>0.90167082956378075</v>
      </c>
      <c r="G47" s="28">
        <f t="shared" si="2"/>
        <v>0.68364969122225405</v>
      </c>
    </row>
    <row r="48" spans="1:7" ht="22.5" customHeight="1" x14ac:dyDescent="0.25">
      <c r="A48" s="29" t="s">
        <v>56</v>
      </c>
      <c r="B48" s="30" t="s">
        <v>55</v>
      </c>
      <c r="C48" s="31">
        <f>C49+C51+C52</f>
        <v>134122.35999999999</v>
      </c>
      <c r="D48" s="35">
        <f>D49+D51+D52</f>
        <v>101692</v>
      </c>
      <c r="E48" s="35">
        <f>E49+E51+E52</f>
        <v>91692.709999999992</v>
      </c>
      <c r="F48" s="32">
        <f t="shared" si="1"/>
        <v>0.90167082956378075</v>
      </c>
      <c r="G48" s="33">
        <f t="shared" si="2"/>
        <v>0.68364969122225405</v>
      </c>
    </row>
    <row r="49" spans="1:8" ht="27" customHeight="1" x14ac:dyDescent="0.25">
      <c r="A49" s="29" t="s">
        <v>58</v>
      </c>
      <c r="B49" s="30" t="s">
        <v>57</v>
      </c>
      <c r="C49" s="31">
        <v>38453.51</v>
      </c>
      <c r="D49" s="35">
        <v>35652</v>
      </c>
      <c r="E49" s="35">
        <v>29825.65</v>
      </c>
      <c r="F49" s="32">
        <f t="shared" si="1"/>
        <v>0.83657719062044211</v>
      </c>
      <c r="G49" s="33">
        <f t="shared" si="2"/>
        <v>0.77562880475670493</v>
      </c>
    </row>
    <row r="50" spans="1:8" ht="27" hidden="1" customHeight="1" x14ac:dyDescent="0.25">
      <c r="A50" s="29" t="s">
        <v>60</v>
      </c>
      <c r="B50" s="30" t="s">
        <v>59</v>
      </c>
      <c r="C50" s="31"/>
      <c r="D50" s="35"/>
      <c r="E50" s="35"/>
      <c r="F50" s="32" t="e">
        <f t="shared" si="1"/>
        <v>#DIV/0!</v>
      </c>
      <c r="G50" s="33" t="e">
        <f t="shared" si="2"/>
        <v>#DIV/0!</v>
      </c>
    </row>
    <row r="51" spans="1:8" ht="15" customHeight="1" x14ac:dyDescent="0.25">
      <c r="A51" s="29" t="s">
        <v>62</v>
      </c>
      <c r="B51" s="30" t="s">
        <v>61</v>
      </c>
      <c r="C51" s="31">
        <v>60106.64</v>
      </c>
      <c r="D51" s="35">
        <v>1000</v>
      </c>
      <c r="E51" s="35"/>
      <c r="F51" s="32">
        <f t="shared" si="1"/>
        <v>0</v>
      </c>
      <c r="G51" s="33">
        <f t="shared" si="2"/>
        <v>0</v>
      </c>
    </row>
    <row r="52" spans="1:8" ht="21" customHeight="1" x14ac:dyDescent="0.25">
      <c r="A52" s="29" t="s">
        <v>64</v>
      </c>
      <c r="B52" s="30" t="s">
        <v>63</v>
      </c>
      <c r="C52" s="31">
        <f>C53+C54</f>
        <v>35562.21</v>
      </c>
      <c r="D52" s="35">
        <f>D53+D54</f>
        <v>65040</v>
      </c>
      <c r="E52" s="35">
        <f>E53+E54</f>
        <v>61867.06</v>
      </c>
      <c r="F52" s="32">
        <f t="shared" si="1"/>
        <v>0.95121555965559657</v>
      </c>
      <c r="G52" s="33">
        <f t="shared" si="2"/>
        <v>1.7396854694913504</v>
      </c>
    </row>
    <row r="53" spans="1:8" ht="15" customHeight="1" x14ac:dyDescent="0.25">
      <c r="A53" s="29" t="s">
        <v>142</v>
      </c>
      <c r="B53" s="30" t="s">
        <v>150</v>
      </c>
      <c r="C53" s="31">
        <v>35173.769999999997</v>
      </c>
      <c r="D53" s="35">
        <v>2000</v>
      </c>
      <c r="E53" s="35">
        <v>20016.349999999999</v>
      </c>
      <c r="F53" s="32">
        <f t="shared" si="1"/>
        <v>10.008175</v>
      </c>
      <c r="G53" s="33">
        <f t="shared" si="2"/>
        <v>0.56907036123793386</v>
      </c>
    </row>
    <row r="54" spans="1:8" ht="15" customHeight="1" x14ac:dyDescent="0.25">
      <c r="A54" s="29" t="s">
        <v>149</v>
      </c>
      <c r="B54" s="30" t="s">
        <v>151</v>
      </c>
      <c r="C54" s="31">
        <v>388.44</v>
      </c>
      <c r="D54" s="35">
        <v>63040</v>
      </c>
      <c r="E54" s="35">
        <v>41850.71</v>
      </c>
      <c r="F54" s="32">
        <f t="shared" si="1"/>
        <v>0.66387547588832485</v>
      </c>
      <c r="G54" s="33">
        <f t="shared" si="2"/>
        <v>107.74047471939038</v>
      </c>
    </row>
    <row r="55" spans="1:8" ht="29.25" customHeight="1" x14ac:dyDescent="0.3">
      <c r="A55" s="24" t="s">
        <v>66</v>
      </c>
      <c r="B55" s="25" t="s">
        <v>65</v>
      </c>
      <c r="C55" s="26">
        <f>C56</f>
        <v>7416.22</v>
      </c>
      <c r="D55" s="37">
        <f>D56</f>
        <v>145000</v>
      </c>
      <c r="E55" s="37">
        <f>E56</f>
        <v>102052.48999999999</v>
      </c>
      <c r="F55" s="27">
        <f t="shared" si="1"/>
        <v>0.7038102758620689</v>
      </c>
      <c r="G55" s="28">
        <f t="shared" si="2"/>
        <v>13.760715027331981</v>
      </c>
    </row>
    <row r="56" spans="1:8" ht="23.25" customHeight="1" x14ac:dyDescent="0.25">
      <c r="A56" s="29" t="s">
        <v>68</v>
      </c>
      <c r="B56" s="30" t="s">
        <v>67</v>
      </c>
      <c r="C56" s="31">
        <v>7416.22</v>
      </c>
      <c r="D56" s="35">
        <v>145000</v>
      </c>
      <c r="E56" s="35">
        <f>E57+E59</f>
        <v>102052.48999999999</v>
      </c>
      <c r="F56" s="32">
        <f t="shared" si="1"/>
        <v>0.7038102758620689</v>
      </c>
      <c r="G56" s="33">
        <f t="shared" si="2"/>
        <v>13.760715027331981</v>
      </c>
    </row>
    <row r="57" spans="1:8" ht="30.75" customHeight="1" x14ac:dyDescent="0.25">
      <c r="A57" s="29" t="s">
        <v>209</v>
      </c>
      <c r="B57" s="30" t="s">
        <v>211</v>
      </c>
      <c r="C57" s="31"/>
      <c r="D57" s="35">
        <v>140000</v>
      </c>
      <c r="E57" s="35">
        <v>64552.49</v>
      </c>
      <c r="F57" s="32">
        <f t="shared" si="1"/>
        <v>0.46108921428571426</v>
      </c>
      <c r="G57" s="33"/>
    </row>
    <row r="58" spans="1:8" ht="33" customHeight="1" x14ac:dyDescent="0.25">
      <c r="A58" s="29" t="s">
        <v>210</v>
      </c>
      <c r="B58" s="30" t="s">
        <v>212</v>
      </c>
      <c r="C58" s="31"/>
      <c r="D58" s="35">
        <v>140000</v>
      </c>
      <c r="E58" s="35">
        <v>64552.49</v>
      </c>
      <c r="F58" s="32">
        <f t="shared" si="1"/>
        <v>0.46108921428571426</v>
      </c>
      <c r="G58" s="33"/>
    </row>
    <row r="59" spans="1:8" ht="15" customHeight="1" x14ac:dyDescent="0.25">
      <c r="A59" s="29" t="s">
        <v>70</v>
      </c>
      <c r="B59" s="30" t="s">
        <v>69</v>
      </c>
      <c r="C59" s="31">
        <v>7416.22</v>
      </c>
      <c r="D59" s="35">
        <v>5000</v>
      </c>
      <c r="E59" s="35">
        <v>37500</v>
      </c>
      <c r="F59" s="32">
        <f t="shared" si="1"/>
        <v>7.5</v>
      </c>
      <c r="G59" s="33">
        <f t="shared" si="2"/>
        <v>5.0564843006275435</v>
      </c>
    </row>
    <row r="60" spans="1:8" ht="27" customHeight="1" x14ac:dyDescent="0.25">
      <c r="A60" s="29" t="s">
        <v>72</v>
      </c>
      <c r="B60" s="30" t="s">
        <v>71</v>
      </c>
      <c r="C60" s="31">
        <v>7416.22</v>
      </c>
      <c r="D60" s="35">
        <v>5000</v>
      </c>
      <c r="E60" s="35">
        <v>37500</v>
      </c>
      <c r="F60" s="32">
        <f t="shared" si="1"/>
        <v>7.5</v>
      </c>
      <c r="G60" s="33">
        <f t="shared" si="2"/>
        <v>5.0564843006275435</v>
      </c>
    </row>
    <row r="61" spans="1:8" ht="31.5" customHeight="1" x14ac:dyDescent="0.25">
      <c r="A61" s="24" t="s">
        <v>74</v>
      </c>
      <c r="B61" s="25" t="s">
        <v>73</v>
      </c>
      <c r="C61" s="26">
        <f>C62</f>
        <v>7438.61</v>
      </c>
      <c r="D61" s="36">
        <v>1334089</v>
      </c>
      <c r="E61" s="36">
        <f>E62</f>
        <v>4533482.78</v>
      </c>
      <c r="F61" s="27"/>
      <c r="G61" s="28">
        <f t="shared" si="2"/>
        <v>609.45294618214973</v>
      </c>
      <c r="H61" s="20"/>
    </row>
    <row r="62" spans="1:8" ht="30.75" customHeight="1" x14ac:dyDescent="0.25">
      <c r="A62" s="29" t="s">
        <v>76</v>
      </c>
      <c r="B62" s="30" t="s">
        <v>75</v>
      </c>
      <c r="C62" s="31">
        <v>7438.61</v>
      </c>
      <c r="D62" s="35">
        <v>1334089</v>
      </c>
      <c r="E62" s="35">
        <v>4533482.78</v>
      </c>
      <c r="F62" s="32"/>
      <c r="G62" s="33">
        <f t="shared" si="2"/>
        <v>609.45294618214973</v>
      </c>
    </row>
    <row r="63" spans="1:8" ht="30.75" customHeight="1" x14ac:dyDescent="0.25">
      <c r="A63" s="29" t="s">
        <v>78</v>
      </c>
      <c r="B63" s="30" t="s">
        <v>77</v>
      </c>
      <c r="C63" s="31">
        <v>7438.61</v>
      </c>
      <c r="D63" s="35">
        <v>1334089</v>
      </c>
      <c r="E63" s="35">
        <v>4533482.78</v>
      </c>
      <c r="F63" s="32"/>
      <c r="G63" s="33">
        <f t="shared" si="2"/>
        <v>609.45294618214973</v>
      </c>
    </row>
    <row r="64" spans="1:8" ht="47.25" customHeight="1" x14ac:dyDescent="0.25">
      <c r="A64" s="29" t="s">
        <v>143</v>
      </c>
      <c r="B64" s="30" t="s">
        <v>79</v>
      </c>
      <c r="C64" s="31">
        <v>7438.61</v>
      </c>
      <c r="D64" s="35">
        <v>1334089</v>
      </c>
      <c r="E64" s="35">
        <v>4533482.78</v>
      </c>
      <c r="F64" s="32"/>
      <c r="G64" s="33">
        <f t="shared" si="2"/>
        <v>609.45294618214973</v>
      </c>
    </row>
    <row r="65" spans="1:7" ht="27" customHeight="1" x14ac:dyDescent="0.25">
      <c r="A65" s="24" t="s">
        <v>81</v>
      </c>
      <c r="B65" s="25" t="s">
        <v>80</v>
      </c>
      <c r="C65" s="26" t="e">
        <f>#REF!+#REF!+#REF!+#REF!</f>
        <v>#REF!</v>
      </c>
      <c r="D65" s="36">
        <f>D66+D68++D70+D73+D74+D80+D82+D84+D86</f>
        <v>472000</v>
      </c>
      <c r="E65" s="36">
        <f>E66+E68+E70++E72+E74+E76+E78++E80+E82+E84+E88</f>
        <v>254006.13999999998</v>
      </c>
      <c r="F65" s="27">
        <f t="shared" si="1"/>
        <v>0.53814860169491519</v>
      </c>
      <c r="G65" s="28" t="e">
        <f t="shared" si="2"/>
        <v>#REF!</v>
      </c>
    </row>
    <row r="66" spans="1:7" ht="50.25" customHeight="1" x14ac:dyDescent="0.25">
      <c r="A66" s="29" t="s">
        <v>213</v>
      </c>
      <c r="B66" s="30" t="s">
        <v>226</v>
      </c>
      <c r="C66" s="31"/>
      <c r="D66" s="35">
        <v>10000</v>
      </c>
      <c r="E66" s="35">
        <v>200</v>
      </c>
      <c r="F66" s="27">
        <f t="shared" si="1"/>
        <v>0.02</v>
      </c>
      <c r="G66" s="28"/>
    </row>
    <row r="67" spans="1:7" ht="99.75" customHeight="1" x14ac:dyDescent="0.25">
      <c r="A67" s="29" t="s">
        <v>214</v>
      </c>
      <c r="B67" s="30" t="s">
        <v>227</v>
      </c>
      <c r="C67" s="31"/>
      <c r="D67" s="35">
        <v>10000</v>
      </c>
      <c r="E67" s="35">
        <v>200</v>
      </c>
      <c r="F67" s="27">
        <f t="shared" si="1"/>
        <v>0.02</v>
      </c>
      <c r="G67" s="28"/>
    </row>
    <row r="68" spans="1:7" ht="88.5" customHeight="1" x14ac:dyDescent="0.25">
      <c r="A68" s="29" t="s">
        <v>215</v>
      </c>
      <c r="B68" s="30" t="s">
        <v>228</v>
      </c>
      <c r="C68" s="31"/>
      <c r="D68" s="35">
        <v>30000</v>
      </c>
      <c r="E68" s="35">
        <v>22206.720000000001</v>
      </c>
      <c r="F68" s="27">
        <f t="shared" si="1"/>
        <v>0.74022399999999999</v>
      </c>
      <c r="G68" s="28"/>
    </row>
    <row r="69" spans="1:7" ht="107.25" customHeight="1" x14ac:dyDescent="0.25">
      <c r="A69" s="29" t="s">
        <v>216</v>
      </c>
      <c r="B69" s="30" t="s">
        <v>229</v>
      </c>
      <c r="C69" s="31"/>
      <c r="D69" s="35">
        <v>30000</v>
      </c>
      <c r="E69" s="35">
        <v>22206.720000000001</v>
      </c>
      <c r="F69" s="27">
        <f t="shared" si="1"/>
        <v>0.74022399999999999</v>
      </c>
      <c r="G69" s="28"/>
    </row>
    <row r="70" spans="1:7" ht="63" customHeight="1" x14ac:dyDescent="0.25">
      <c r="A70" s="29" t="s">
        <v>217</v>
      </c>
      <c r="B70" s="30" t="s">
        <v>230</v>
      </c>
      <c r="C70" s="31"/>
      <c r="D70" s="35">
        <v>80000</v>
      </c>
      <c r="E70" s="35">
        <v>10600</v>
      </c>
      <c r="F70" s="27">
        <f t="shared" si="1"/>
        <v>0.13250000000000001</v>
      </c>
      <c r="G70" s="28"/>
    </row>
    <row r="71" spans="1:7" ht="81.75" customHeight="1" x14ac:dyDescent="0.25">
      <c r="A71" s="29" t="s">
        <v>218</v>
      </c>
      <c r="B71" s="30" t="s">
        <v>231</v>
      </c>
      <c r="C71" s="31"/>
      <c r="D71" s="35">
        <v>80000</v>
      </c>
      <c r="E71" s="35">
        <v>10600</v>
      </c>
      <c r="F71" s="27">
        <f t="shared" si="1"/>
        <v>0.13250000000000001</v>
      </c>
      <c r="G71" s="28"/>
    </row>
    <row r="72" spans="1:7" ht="81.75" customHeight="1" x14ac:dyDescent="0.25">
      <c r="A72" s="29" t="s">
        <v>246</v>
      </c>
      <c r="B72" s="30" t="s">
        <v>248</v>
      </c>
      <c r="C72" s="31"/>
      <c r="D72" s="35">
        <v>5000</v>
      </c>
      <c r="E72" s="35">
        <v>10000</v>
      </c>
      <c r="F72" s="27">
        <f t="shared" si="1"/>
        <v>2</v>
      </c>
      <c r="G72" s="28"/>
    </row>
    <row r="73" spans="1:7" ht="81.75" customHeight="1" x14ac:dyDescent="0.25">
      <c r="A73" s="29" t="s">
        <v>247</v>
      </c>
      <c r="B73" s="30" t="s">
        <v>249</v>
      </c>
      <c r="C73" s="31"/>
      <c r="D73" s="35">
        <v>5000</v>
      </c>
      <c r="E73" s="35">
        <v>10000</v>
      </c>
      <c r="F73" s="27">
        <f t="shared" si="1"/>
        <v>2</v>
      </c>
      <c r="G73" s="28"/>
    </row>
    <row r="74" spans="1:7" ht="81.75" customHeight="1" x14ac:dyDescent="0.25">
      <c r="A74" s="29" t="s">
        <v>250</v>
      </c>
      <c r="B74" s="30" t="s">
        <v>253</v>
      </c>
      <c r="C74" s="31"/>
      <c r="D74" s="35">
        <v>20000</v>
      </c>
      <c r="E74" s="35">
        <v>8500</v>
      </c>
      <c r="F74" s="27">
        <f t="shared" si="1"/>
        <v>0.42499999999999999</v>
      </c>
      <c r="G74" s="28"/>
    </row>
    <row r="75" spans="1:7" ht="119.25" customHeight="1" x14ac:dyDescent="0.25">
      <c r="A75" s="29" t="s">
        <v>251</v>
      </c>
      <c r="B75" s="30" t="s">
        <v>252</v>
      </c>
      <c r="C75" s="31"/>
      <c r="D75" s="35">
        <v>20000</v>
      </c>
      <c r="E75" s="35">
        <v>8500</v>
      </c>
      <c r="F75" s="27">
        <f t="shared" si="1"/>
        <v>0.42499999999999999</v>
      </c>
      <c r="G75" s="28"/>
    </row>
    <row r="76" spans="1:7" ht="75" customHeight="1" x14ac:dyDescent="0.25">
      <c r="A76" s="29" t="s">
        <v>219</v>
      </c>
      <c r="B76" s="30" t="s">
        <v>232</v>
      </c>
      <c r="C76" s="31"/>
      <c r="D76" s="35"/>
      <c r="E76" s="35">
        <v>2700</v>
      </c>
      <c r="F76" s="27"/>
      <c r="G76" s="28"/>
    </row>
    <row r="77" spans="1:7" ht="122.25" customHeight="1" x14ac:dyDescent="0.25">
      <c r="A77" s="29" t="s">
        <v>220</v>
      </c>
      <c r="B77" s="30" t="s">
        <v>233</v>
      </c>
      <c r="C77" s="31"/>
      <c r="D77" s="35"/>
      <c r="E77" s="35">
        <v>2700</v>
      </c>
      <c r="F77" s="27" t="e">
        <f t="shared" si="1"/>
        <v>#DIV/0!</v>
      </c>
      <c r="G77" s="28"/>
    </row>
    <row r="78" spans="1:7" ht="78.75" customHeight="1" x14ac:dyDescent="0.25">
      <c r="A78" s="29" t="s">
        <v>254</v>
      </c>
      <c r="B78" s="30" t="s">
        <v>256</v>
      </c>
      <c r="C78" s="31"/>
      <c r="D78" s="35"/>
      <c r="E78" s="35">
        <v>2000</v>
      </c>
      <c r="F78" s="27"/>
      <c r="G78" s="28"/>
    </row>
    <row r="79" spans="1:7" ht="95.25" customHeight="1" x14ac:dyDescent="0.25">
      <c r="A79" s="29" t="s">
        <v>255</v>
      </c>
      <c r="B79" s="30" t="s">
        <v>257</v>
      </c>
      <c r="C79" s="31"/>
      <c r="D79" s="35"/>
      <c r="E79" s="35">
        <v>2000</v>
      </c>
      <c r="F79" s="27"/>
      <c r="G79" s="28"/>
    </row>
    <row r="80" spans="1:7" ht="95.25" customHeight="1" x14ac:dyDescent="0.25">
      <c r="A80" s="29" t="s">
        <v>258</v>
      </c>
      <c r="B80" s="30" t="s">
        <v>260</v>
      </c>
      <c r="C80" s="31"/>
      <c r="D80" s="35">
        <v>20000</v>
      </c>
      <c r="E80" s="35">
        <v>4041.46</v>
      </c>
      <c r="F80" s="27">
        <f t="shared" si="1"/>
        <v>0.202073</v>
      </c>
      <c r="G80" s="28"/>
    </row>
    <row r="81" spans="1:7" ht="95.25" customHeight="1" x14ac:dyDescent="0.25">
      <c r="A81" s="29" t="s">
        <v>259</v>
      </c>
      <c r="B81" s="30" t="s">
        <v>261</v>
      </c>
      <c r="C81" s="31"/>
      <c r="D81" s="35">
        <v>20000</v>
      </c>
      <c r="E81" s="35">
        <v>4041.46</v>
      </c>
      <c r="F81" s="27">
        <f t="shared" si="1"/>
        <v>0.202073</v>
      </c>
      <c r="G81" s="28"/>
    </row>
    <row r="82" spans="1:7" ht="75" customHeight="1" x14ac:dyDescent="0.25">
      <c r="A82" s="29" t="s">
        <v>221</v>
      </c>
      <c r="B82" s="30" t="s">
        <v>235</v>
      </c>
      <c r="C82" s="31"/>
      <c r="D82" s="35">
        <v>80000</v>
      </c>
      <c r="E82" s="35">
        <v>59989.63</v>
      </c>
      <c r="F82" s="27">
        <f t="shared" si="1"/>
        <v>0.74987037499999998</v>
      </c>
      <c r="G82" s="28"/>
    </row>
    <row r="83" spans="1:7" ht="99" customHeight="1" x14ac:dyDescent="0.25">
      <c r="A83" s="29" t="s">
        <v>222</v>
      </c>
      <c r="B83" s="30" t="s">
        <v>234</v>
      </c>
      <c r="C83" s="31"/>
      <c r="D83" s="35">
        <v>80000</v>
      </c>
      <c r="E83" s="35">
        <v>59989.63</v>
      </c>
      <c r="F83" s="27">
        <f t="shared" si="1"/>
        <v>0.74987037499999998</v>
      </c>
      <c r="G83" s="28"/>
    </row>
    <row r="84" spans="1:7" ht="144.75" customHeight="1" x14ac:dyDescent="0.25">
      <c r="A84" s="29" t="s">
        <v>262</v>
      </c>
      <c r="B84" s="30" t="s">
        <v>264</v>
      </c>
      <c r="C84" s="31"/>
      <c r="D84" s="35">
        <v>222000</v>
      </c>
      <c r="E84" s="35">
        <v>143690.81</v>
      </c>
      <c r="F84" s="27">
        <f t="shared" si="1"/>
        <v>0.6472559009009009</v>
      </c>
      <c r="G84" s="28"/>
    </row>
    <row r="85" spans="1:7" ht="156.75" customHeight="1" x14ac:dyDescent="0.25">
      <c r="A85" s="29" t="s">
        <v>263</v>
      </c>
      <c r="B85" s="30" t="s">
        <v>265</v>
      </c>
      <c r="C85" s="31"/>
      <c r="D85" s="35">
        <v>222000</v>
      </c>
      <c r="E85" s="35">
        <v>143690.81</v>
      </c>
      <c r="F85" s="27">
        <f t="shared" si="1"/>
        <v>0.6472559009009009</v>
      </c>
      <c r="G85" s="28"/>
    </row>
    <row r="86" spans="1:7" ht="99" customHeight="1" x14ac:dyDescent="0.25">
      <c r="A86" s="29" t="s">
        <v>268</v>
      </c>
      <c r="B86" s="30" t="s">
        <v>266</v>
      </c>
      <c r="C86" s="31"/>
      <c r="D86" s="35">
        <v>5000</v>
      </c>
      <c r="E86" s="35"/>
      <c r="F86" s="27">
        <f t="shared" si="1"/>
        <v>0</v>
      </c>
      <c r="G86" s="28"/>
    </row>
    <row r="87" spans="1:7" ht="99" customHeight="1" x14ac:dyDescent="0.25">
      <c r="A87" s="29" t="s">
        <v>269</v>
      </c>
      <c r="B87" s="30" t="s">
        <v>267</v>
      </c>
      <c r="C87" s="31"/>
      <c r="D87" s="35">
        <v>5000</v>
      </c>
      <c r="E87" s="35"/>
      <c r="F87" s="27">
        <f t="shared" si="1"/>
        <v>0</v>
      </c>
      <c r="G87" s="28"/>
    </row>
    <row r="88" spans="1:7" ht="75" customHeight="1" x14ac:dyDescent="0.25">
      <c r="A88" s="29" t="s">
        <v>223</v>
      </c>
      <c r="B88" s="30" t="s">
        <v>236</v>
      </c>
      <c r="C88" s="31"/>
      <c r="D88" s="35"/>
      <c r="E88" s="35">
        <f>E89+E90</f>
        <v>-9922.48</v>
      </c>
      <c r="F88" s="27"/>
      <c r="G88" s="28"/>
    </row>
    <row r="89" spans="1:7" ht="73.5" customHeight="1" x14ac:dyDescent="0.25">
      <c r="A89" s="29" t="s">
        <v>224</v>
      </c>
      <c r="B89" s="30" t="s">
        <v>237</v>
      </c>
      <c r="C89" s="31"/>
      <c r="D89" s="35"/>
      <c r="E89" s="35">
        <v>-10000</v>
      </c>
      <c r="F89" s="27"/>
      <c r="G89" s="28"/>
    </row>
    <row r="90" spans="1:7" ht="81.75" customHeight="1" x14ac:dyDescent="0.25">
      <c r="A90" s="29" t="s">
        <v>225</v>
      </c>
      <c r="B90" s="30" t="s">
        <v>238</v>
      </c>
      <c r="C90" s="31"/>
      <c r="D90" s="35"/>
      <c r="E90" s="35">
        <v>77.52</v>
      </c>
      <c r="F90" s="27"/>
      <c r="G90" s="28"/>
    </row>
    <row r="91" spans="1:7" ht="21" hidden="1" customHeight="1" x14ac:dyDescent="0.25">
      <c r="A91" s="29" t="s">
        <v>83</v>
      </c>
      <c r="B91" s="30" t="s">
        <v>82</v>
      </c>
      <c r="C91" s="31"/>
      <c r="D91" s="35"/>
      <c r="E91" s="35">
        <v>0.19</v>
      </c>
      <c r="F91" s="32"/>
      <c r="G91" s="33" t="e">
        <f t="shared" ref="G91:G150" si="7">E91/C91</f>
        <v>#DIV/0!</v>
      </c>
    </row>
    <row r="92" spans="1:7" ht="22.5" hidden="1" customHeight="1" x14ac:dyDescent="0.25">
      <c r="A92" s="29" t="s">
        <v>85</v>
      </c>
      <c r="B92" s="30" t="s">
        <v>84</v>
      </c>
      <c r="C92" s="31"/>
      <c r="D92" s="35"/>
      <c r="E92" s="35">
        <v>0.19</v>
      </c>
      <c r="F92" s="32"/>
      <c r="G92" s="33" t="e">
        <f t="shared" si="7"/>
        <v>#DIV/0!</v>
      </c>
    </row>
    <row r="93" spans="1:7" ht="30.75" hidden="1" customHeight="1" x14ac:dyDescent="0.25">
      <c r="A93" s="29" t="s">
        <v>87</v>
      </c>
      <c r="B93" s="30" t="s">
        <v>86</v>
      </c>
      <c r="C93" s="31"/>
      <c r="D93" s="35"/>
      <c r="E93" s="35">
        <v>0.19</v>
      </c>
      <c r="F93" s="32"/>
      <c r="G93" s="33" t="e">
        <f t="shared" si="7"/>
        <v>#DIV/0!</v>
      </c>
    </row>
    <row r="94" spans="1:7" ht="24.75" customHeight="1" x14ac:dyDescent="0.25">
      <c r="A94" s="24" t="s">
        <v>89</v>
      </c>
      <c r="B94" s="25" t="s">
        <v>88</v>
      </c>
      <c r="C94" s="26">
        <f>C95</f>
        <v>21867898.050000001</v>
      </c>
      <c r="D94" s="36">
        <f>D95</f>
        <v>131664699.11999999</v>
      </c>
      <c r="E94" s="36">
        <f>E95</f>
        <v>58781036.680000007</v>
      </c>
      <c r="F94" s="27">
        <f t="shared" ref="F94:F150" si="8">E94/D94</f>
        <v>0.44644492466751945</v>
      </c>
      <c r="G94" s="28">
        <f t="shared" si="7"/>
        <v>2.6880057948687943</v>
      </c>
    </row>
    <row r="95" spans="1:7" ht="31.5" customHeight="1" x14ac:dyDescent="0.25">
      <c r="A95" s="24" t="s">
        <v>91</v>
      </c>
      <c r="B95" s="25" t="s">
        <v>90</v>
      </c>
      <c r="C95" s="26">
        <f>C96+C103+C124+C139</f>
        <v>21867898.050000001</v>
      </c>
      <c r="D95" s="36">
        <f>D96+D103+D124+D139</f>
        <v>131664699.11999999</v>
      </c>
      <c r="E95" s="36">
        <f>E96+E103++++E124++++E139</f>
        <v>58781036.680000007</v>
      </c>
      <c r="F95" s="27">
        <f t="shared" si="8"/>
        <v>0.44644492466751945</v>
      </c>
      <c r="G95" s="28">
        <f t="shared" si="7"/>
        <v>2.6880057948687943</v>
      </c>
    </row>
    <row r="96" spans="1:7" ht="27" customHeight="1" x14ac:dyDescent="0.25">
      <c r="A96" s="29" t="s">
        <v>133</v>
      </c>
      <c r="B96" s="30" t="s">
        <v>92</v>
      </c>
      <c r="C96" s="31">
        <f>C97+C99</f>
        <v>8720149</v>
      </c>
      <c r="D96" s="35">
        <f>D97+D99</f>
        <v>27021200</v>
      </c>
      <c r="E96" s="35">
        <f>E97+E99</f>
        <v>13510602</v>
      </c>
      <c r="F96" s="32">
        <f t="shared" si="8"/>
        <v>0.50000007401595781</v>
      </c>
      <c r="G96" s="33">
        <f t="shared" si="7"/>
        <v>1.5493544892409521</v>
      </c>
    </row>
    <row r="97" spans="1:7" ht="15" customHeight="1" x14ac:dyDescent="0.25">
      <c r="A97" s="29" t="s">
        <v>169</v>
      </c>
      <c r="B97" s="30" t="s">
        <v>93</v>
      </c>
      <c r="C97" s="31">
        <v>5096500</v>
      </c>
      <c r="D97" s="35">
        <v>14621000</v>
      </c>
      <c r="E97" s="35">
        <v>7310502</v>
      </c>
      <c r="F97" s="32">
        <f t="shared" si="8"/>
        <v>0.50000013678954924</v>
      </c>
      <c r="G97" s="33">
        <f t="shared" si="7"/>
        <v>1.4344161679584029</v>
      </c>
    </row>
    <row r="98" spans="1:7" ht="27" customHeight="1" x14ac:dyDescent="0.25">
      <c r="A98" s="29" t="s">
        <v>168</v>
      </c>
      <c r="B98" s="30" t="s">
        <v>94</v>
      </c>
      <c r="C98" s="31">
        <v>5096500</v>
      </c>
      <c r="D98" s="35">
        <v>14621000</v>
      </c>
      <c r="E98" s="35">
        <v>7310502</v>
      </c>
      <c r="F98" s="32">
        <f t="shared" si="8"/>
        <v>0.50000013678954924</v>
      </c>
      <c r="G98" s="33">
        <f t="shared" si="7"/>
        <v>1.4344161679584029</v>
      </c>
    </row>
    <row r="99" spans="1:7" ht="27" customHeight="1" x14ac:dyDescent="0.25">
      <c r="A99" s="29" t="s">
        <v>167</v>
      </c>
      <c r="B99" s="30" t="s">
        <v>95</v>
      </c>
      <c r="C99" s="31">
        <v>3623649</v>
      </c>
      <c r="D99" s="35">
        <v>12400200</v>
      </c>
      <c r="E99" s="35">
        <v>6200100</v>
      </c>
      <c r="F99" s="32">
        <f t="shared" si="8"/>
        <v>0.5</v>
      </c>
      <c r="G99" s="33">
        <f t="shared" si="7"/>
        <v>1.7110100895533755</v>
      </c>
    </row>
    <row r="100" spans="1:7" ht="26.25" customHeight="1" x14ac:dyDescent="0.25">
      <c r="A100" s="29" t="s">
        <v>166</v>
      </c>
      <c r="B100" s="30" t="s">
        <v>96</v>
      </c>
      <c r="C100" s="31">
        <v>3623649</v>
      </c>
      <c r="D100" s="35">
        <v>12400200</v>
      </c>
      <c r="E100" s="35">
        <v>6200100</v>
      </c>
      <c r="F100" s="32">
        <f t="shared" si="8"/>
        <v>0.5</v>
      </c>
      <c r="G100" s="33">
        <f t="shared" si="7"/>
        <v>1.7110100895533755</v>
      </c>
    </row>
    <row r="101" spans="1:7" ht="27" hidden="1" customHeight="1" x14ac:dyDescent="0.25">
      <c r="A101" s="29" t="s">
        <v>165</v>
      </c>
      <c r="B101" s="38" t="s">
        <v>136</v>
      </c>
      <c r="C101" s="39"/>
      <c r="D101" s="35"/>
      <c r="E101" s="35"/>
      <c r="F101" s="32" t="e">
        <f t="shared" si="8"/>
        <v>#DIV/0!</v>
      </c>
      <c r="G101" s="33" t="e">
        <f t="shared" si="7"/>
        <v>#DIV/0!</v>
      </c>
    </row>
    <row r="102" spans="1:7" ht="27" hidden="1" customHeight="1" x14ac:dyDescent="0.25">
      <c r="A102" s="29" t="s">
        <v>164</v>
      </c>
      <c r="B102" s="38" t="s">
        <v>141</v>
      </c>
      <c r="C102" s="39"/>
      <c r="D102" s="35"/>
      <c r="E102" s="35"/>
      <c r="F102" s="32" t="e">
        <f t="shared" si="8"/>
        <v>#DIV/0!</v>
      </c>
      <c r="G102" s="33" t="e">
        <f t="shared" si="7"/>
        <v>#DIV/0!</v>
      </c>
    </row>
    <row r="103" spans="1:7" ht="31.5" customHeight="1" x14ac:dyDescent="0.25">
      <c r="A103" s="29" t="s">
        <v>163</v>
      </c>
      <c r="B103" s="38" t="s">
        <v>97</v>
      </c>
      <c r="C103" s="39">
        <f>C112</f>
        <v>3000</v>
      </c>
      <c r="D103" s="35">
        <f>D106++D108+D110+D112++D114+D122</f>
        <v>15395408.58</v>
      </c>
      <c r="E103" s="35">
        <f>E108+E112+E114+E122</f>
        <v>1675379.92</v>
      </c>
      <c r="F103" s="32">
        <f t="shared" si="8"/>
        <v>0.10882334894161022</v>
      </c>
      <c r="G103" s="33"/>
    </row>
    <row r="104" spans="1:7" ht="0.75" customHeight="1" x14ac:dyDescent="0.25">
      <c r="A104" s="40" t="s">
        <v>162</v>
      </c>
      <c r="B104" s="41" t="s">
        <v>130</v>
      </c>
      <c r="C104" s="42"/>
      <c r="D104" s="35"/>
      <c r="E104" s="35"/>
      <c r="F104" s="32" t="e">
        <f t="shared" si="8"/>
        <v>#DIV/0!</v>
      </c>
      <c r="G104" s="33"/>
    </row>
    <row r="105" spans="1:7" ht="33.75" hidden="1" customHeight="1" x14ac:dyDescent="0.25">
      <c r="A105" s="40" t="s">
        <v>161</v>
      </c>
      <c r="B105" s="41" t="s">
        <v>131</v>
      </c>
      <c r="C105" s="42"/>
      <c r="D105" s="35"/>
      <c r="E105" s="35"/>
      <c r="F105" s="32" t="e">
        <f t="shared" si="8"/>
        <v>#DIV/0!</v>
      </c>
      <c r="G105" s="33"/>
    </row>
    <row r="106" spans="1:7" ht="92.25" customHeight="1" x14ac:dyDescent="0.25">
      <c r="A106" s="29" t="s">
        <v>160</v>
      </c>
      <c r="B106" s="30" t="s">
        <v>122</v>
      </c>
      <c r="C106" s="31"/>
      <c r="D106" s="35">
        <v>7115819</v>
      </c>
      <c r="E106" s="35"/>
      <c r="F106" s="32">
        <f t="shared" si="8"/>
        <v>0</v>
      </c>
      <c r="G106" s="33"/>
    </row>
    <row r="107" spans="1:7" ht="93.75" customHeight="1" x14ac:dyDescent="0.25">
      <c r="A107" s="29" t="s">
        <v>159</v>
      </c>
      <c r="B107" s="30" t="s">
        <v>98</v>
      </c>
      <c r="C107" s="31"/>
      <c r="D107" s="35">
        <v>7115819</v>
      </c>
      <c r="E107" s="35"/>
      <c r="F107" s="32">
        <f t="shared" si="8"/>
        <v>0</v>
      </c>
      <c r="G107" s="33"/>
    </row>
    <row r="108" spans="1:7" ht="93.75" customHeight="1" x14ac:dyDescent="0.25">
      <c r="A108" s="29" t="s">
        <v>270</v>
      </c>
      <c r="B108" s="30" t="s">
        <v>271</v>
      </c>
      <c r="C108" s="31"/>
      <c r="D108" s="35">
        <v>1577388</v>
      </c>
      <c r="E108" s="35">
        <v>788694.63</v>
      </c>
      <c r="F108" s="32">
        <f t="shared" si="8"/>
        <v>0.50000039939444196</v>
      </c>
      <c r="G108" s="33"/>
    </row>
    <row r="109" spans="1:7" ht="93.75" customHeight="1" x14ac:dyDescent="0.25">
      <c r="A109" s="29" t="s">
        <v>272</v>
      </c>
      <c r="B109" s="30" t="s">
        <v>273</v>
      </c>
      <c r="C109" s="31"/>
      <c r="D109" s="35">
        <v>1577388</v>
      </c>
      <c r="E109" s="35">
        <v>788694.63</v>
      </c>
      <c r="F109" s="32">
        <f t="shared" si="8"/>
        <v>0.50000039939444196</v>
      </c>
      <c r="G109" s="33"/>
    </row>
    <row r="110" spans="1:7" ht="93.75" customHeight="1" x14ac:dyDescent="0.25">
      <c r="A110" s="29" t="s">
        <v>158</v>
      </c>
      <c r="B110" s="30" t="s">
        <v>146</v>
      </c>
      <c r="C110" s="31"/>
      <c r="D110" s="35">
        <v>500000</v>
      </c>
      <c r="E110" s="35"/>
      <c r="F110" s="32">
        <f t="shared" si="8"/>
        <v>0</v>
      </c>
      <c r="G110" s="33"/>
    </row>
    <row r="111" spans="1:7" ht="93.75" customHeight="1" x14ac:dyDescent="0.25">
      <c r="A111" s="29" t="s">
        <v>153</v>
      </c>
      <c r="B111" s="30" t="s">
        <v>147</v>
      </c>
      <c r="C111" s="31"/>
      <c r="D111" s="35">
        <v>500000</v>
      </c>
      <c r="E111" s="35"/>
      <c r="F111" s="32">
        <f t="shared" si="8"/>
        <v>0</v>
      </c>
      <c r="G111" s="33"/>
    </row>
    <row r="112" spans="1:7" ht="93.75" customHeight="1" x14ac:dyDescent="0.25">
      <c r="A112" s="29" t="s">
        <v>152</v>
      </c>
      <c r="B112" s="30" t="s">
        <v>192</v>
      </c>
      <c r="C112" s="31">
        <v>3000</v>
      </c>
      <c r="D112" s="35">
        <v>337500</v>
      </c>
      <c r="E112" s="35">
        <v>337500</v>
      </c>
      <c r="F112" s="32">
        <f t="shared" si="8"/>
        <v>1</v>
      </c>
      <c r="G112" s="33"/>
    </row>
    <row r="113" spans="1:7" ht="93.75" customHeight="1" x14ac:dyDescent="0.25">
      <c r="A113" s="29" t="s">
        <v>191</v>
      </c>
      <c r="B113" s="30" t="s">
        <v>193</v>
      </c>
      <c r="C113" s="31">
        <v>3000</v>
      </c>
      <c r="D113" s="35">
        <v>337500</v>
      </c>
      <c r="E113" s="35">
        <v>337500</v>
      </c>
      <c r="F113" s="32">
        <f t="shared" si="8"/>
        <v>1</v>
      </c>
      <c r="G113" s="33"/>
    </row>
    <row r="114" spans="1:7" ht="93.75" customHeight="1" x14ac:dyDescent="0.25">
      <c r="A114" s="29" t="s">
        <v>170</v>
      </c>
      <c r="B114" s="30" t="s">
        <v>194</v>
      </c>
      <c r="C114" s="31"/>
      <c r="D114" s="35">
        <v>108696</v>
      </c>
      <c r="E114" s="35">
        <v>108696</v>
      </c>
      <c r="F114" s="32">
        <f t="shared" si="8"/>
        <v>1</v>
      </c>
      <c r="G114" s="33"/>
    </row>
    <row r="115" spans="1:7" ht="93.75" customHeight="1" x14ac:dyDescent="0.25">
      <c r="A115" s="29" t="s">
        <v>171</v>
      </c>
      <c r="B115" s="30" t="s">
        <v>195</v>
      </c>
      <c r="C115" s="31"/>
      <c r="D115" s="35">
        <v>108696</v>
      </c>
      <c r="E115" s="35">
        <v>108696</v>
      </c>
      <c r="F115" s="32">
        <f t="shared" si="8"/>
        <v>1</v>
      </c>
      <c r="G115" s="33"/>
    </row>
    <row r="116" spans="1:7" ht="0.75" customHeight="1" x14ac:dyDescent="0.25">
      <c r="A116" s="29" t="s">
        <v>154</v>
      </c>
      <c r="B116" s="30" t="s">
        <v>144</v>
      </c>
      <c r="C116" s="31"/>
      <c r="D116" s="35"/>
      <c r="E116" s="35"/>
      <c r="F116" s="32" t="e">
        <f t="shared" si="8"/>
        <v>#DIV/0!</v>
      </c>
      <c r="G116" s="33"/>
    </row>
    <row r="117" spans="1:7" ht="93.75" hidden="1" customHeight="1" x14ac:dyDescent="0.25">
      <c r="A117" s="29" t="s">
        <v>155</v>
      </c>
      <c r="B117" s="30" t="s">
        <v>145</v>
      </c>
      <c r="C117" s="31"/>
      <c r="D117" s="35"/>
      <c r="E117" s="35"/>
      <c r="F117" s="32" t="e">
        <f t="shared" si="8"/>
        <v>#DIV/0!</v>
      </c>
      <c r="G117" s="33"/>
    </row>
    <row r="118" spans="1:7" ht="47.25" hidden="1" x14ac:dyDescent="0.25">
      <c r="A118" s="29" t="s">
        <v>156</v>
      </c>
      <c r="B118" s="30" t="s">
        <v>132</v>
      </c>
      <c r="C118" s="31"/>
      <c r="D118" s="35"/>
      <c r="E118" s="35"/>
      <c r="F118" s="32" t="e">
        <f t="shared" si="8"/>
        <v>#DIV/0!</v>
      </c>
      <c r="G118" s="33"/>
    </row>
    <row r="119" spans="1:7" ht="46.5" hidden="1" customHeight="1" x14ac:dyDescent="0.25">
      <c r="A119" s="29" t="s">
        <v>157</v>
      </c>
      <c r="B119" s="30" t="s">
        <v>132</v>
      </c>
      <c r="C119" s="31"/>
      <c r="D119" s="35"/>
      <c r="E119" s="35"/>
      <c r="F119" s="32" t="e">
        <f t="shared" si="8"/>
        <v>#DIV/0!</v>
      </c>
      <c r="G119" s="33"/>
    </row>
    <row r="120" spans="1:7" ht="46.5" hidden="1" customHeight="1" x14ac:dyDescent="0.25">
      <c r="A120" s="29" t="s">
        <v>170</v>
      </c>
      <c r="B120" s="30" t="s">
        <v>137</v>
      </c>
      <c r="C120" s="31"/>
      <c r="D120" s="35"/>
      <c r="E120" s="35"/>
      <c r="F120" s="32" t="e">
        <f t="shared" si="8"/>
        <v>#DIV/0!</v>
      </c>
      <c r="G120" s="33"/>
    </row>
    <row r="121" spans="1:7" ht="46.5" hidden="1" customHeight="1" x14ac:dyDescent="0.25">
      <c r="A121" s="29" t="s">
        <v>171</v>
      </c>
      <c r="B121" s="30" t="s">
        <v>148</v>
      </c>
      <c r="C121" s="31"/>
      <c r="D121" s="35"/>
      <c r="E121" s="35"/>
      <c r="F121" s="32" t="e">
        <f t="shared" si="8"/>
        <v>#DIV/0!</v>
      </c>
      <c r="G121" s="33"/>
    </row>
    <row r="122" spans="1:7" ht="15" customHeight="1" x14ac:dyDescent="0.25">
      <c r="A122" s="29" t="s">
        <v>172</v>
      </c>
      <c r="B122" s="30" t="s">
        <v>99</v>
      </c>
      <c r="C122" s="31"/>
      <c r="D122" s="35">
        <v>5756005.5800000001</v>
      </c>
      <c r="E122" s="35">
        <v>440489.29</v>
      </c>
      <c r="F122" s="32">
        <f t="shared" si="8"/>
        <v>7.6526904617767927E-2</v>
      </c>
      <c r="G122" s="33"/>
    </row>
    <row r="123" spans="1:7" ht="15" customHeight="1" x14ac:dyDescent="0.25">
      <c r="A123" s="29" t="s">
        <v>173</v>
      </c>
      <c r="B123" s="30" t="s">
        <v>100</v>
      </c>
      <c r="C123" s="31"/>
      <c r="D123" s="35">
        <v>5756005.5800000001</v>
      </c>
      <c r="E123" s="35">
        <v>440489.29</v>
      </c>
      <c r="F123" s="32">
        <f t="shared" si="8"/>
        <v>7.6526904617767927E-2</v>
      </c>
      <c r="G123" s="33"/>
    </row>
    <row r="124" spans="1:7" ht="34.5" customHeight="1" x14ac:dyDescent="0.25">
      <c r="A124" s="29" t="s">
        <v>174</v>
      </c>
      <c r="B124" s="30" t="s">
        <v>101</v>
      </c>
      <c r="C124" s="31">
        <f>C125+C127+C131</f>
        <v>12541812.060000001</v>
      </c>
      <c r="D124" s="35">
        <f>D125+D127+D129+D131+D135+D137</f>
        <v>80248101.539999992</v>
      </c>
      <c r="E124" s="35">
        <f>E125+++E127++E129++E131+E135</f>
        <v>38713908.080000006</v>
      </c>
      <c r="F124" s="32">
        <f t="shared" si="8"/>
        <v>0.48242771276904167</v>
      </c>
      <c r="G124" s="33">
        <f t="shared" si="7"/>
        <v>3.0867874510312192</v>
      </c>
    </row>
    <row r="125" spans="1:7" ht="45" customHeight="1" x14ac:dyDescent="0.25">
      <c r="A125" s="29" t="s">
        <v>175</v>
      </c>
      <c r="B125" s="30" t="s">
        <v>106</v>
      </c>
      <c r="C125" s="31">
        <f>C126</f>
        <v>12419578.51</v>
      </c>
      <c r="D125" s="35">
        <v>71245556.579999998</v>
      </c>
      <c r="E125" s="35">
        <v>36628056.200000003</v>
      </c>
      <c r="F125" s="32">
        <f t="shared" si="8"/>
        <v>0.51411004360491175</v>
      </c>
      <c r="G125" s="33">
        <f t="shared" si="7"/>
        <v>2.9492189425355955</v>
      </c>
    </row>
    <row r="126" spans="1:7" ht="45" customHeight="1" x14ac:dyDescent="0.25">
      <c r="A126" s="29" t="s">
        <v>176</v>
      </c>
      <c r="B126" s="30" t="s">
        <v>107</v>
      </c>
      <c r="C126" s="31">
        <v>12419578.51</v>
      </c>
      <c r="D126" s="35">
        <v>71245556.579999998</v>
      </c>
      <c r="E126" s="35">
        <v>36628056.200000003</v>
      </c>
      <c r="F126" s="32">
        <f t="shared" si="8"/>
        <v>0.51411004360491175</v>
      </c>
      <c r="G126" s="33">
        <f t="shared" si="7"/>
        <v>2.9492189425355955</v>
      </c>
    </row>
    <row r="127" spans="1:7" ht="78" customHeight="1" x14ac:dyDescent="0.25">
      <c r="A127" s="29" t="s">
        <v>177</v>
      </c>
      <c r="B127" s="30" t="s">
        <v>108</v>
      </c>
      <c r="C127" s="31">
        <v>33015.300000000003</v>
      </c>
      <c r="D127" s="35">
        <v>337015</v>
      </c>
      <c r="E127" s="35">
        <v>69452.350000000006</v>
      </c>
      <c r="F127" s="32">
        <f t="shared" si="8"/>
        <v>0.20608088660742105</v>
      </c>
      <c r="G127" s="33">
        <f t="shared" si="7"/>
        <v>2.1036413420444462</v>
      </c>
    </row>
    <row r="128" spans="1:7" ht="76.5" customHeight="1" x14ac:dyDescent="0.25">
      <c r="A128" s="29" t="s">
        <v>178</v>
      </c>
      <c r="B128" s="30" t="s">
        <v>109</v>
      </c>
      <c r="C128" s="31">
        <v>33015.300000000003</v>
      </c>
      <c r="D128" s="35">
        <v>337015</v>
      </c>
      <c r="E128" s="35">
        <v>69452.350000000006</v>
      </c>
      <c r="F128" s="32">
        <f t="shared" si="8"/>
        <v>0.20608088660742105</v>
      </c>
      <c r="G128" s="33">
        <f t="shared" si="7"/>
        <v>2.1036413420444462</v>
      </c>
    </row>
    <row r="129" spans="1:7" ht="73.5" customHeight="1" x14ac:dyDescent="0.25">
      <c r="A129" s="29" t="s">
        <v>179</v>
      </c>
      <c r="B129" s="30" t="s">
        <v>110</v>
      </c>
      <c r="C129" s="31"/>
      <c r="D129" s="35">
        <v>8108496</v>
      </c>
      <c r="E129" s="35">
        <v>1772500</v>
      </c>
      <c r="F129" s="32">
        <f t="shared" si="8"/>
        <v>0.21859787561096411</v>
      </c>
      <c r="G129" s="33"/>
    </row>
    <row r="130" spans="1:7" ht="75" customHeight="1" x14ac:dyDescent="0.25">
      <c r="A130" s="29" t="s">
        <v>180</v>
      </c>
      <c r="B130" s="30" t="s">
        <v>111</v>
      </c>
      <c r="C130" s="31"/>
      <c r="D130" s="35">
        <v>8108496</v>
      </c>
      <c r="E130" s="35">
        <v>1772500</v>
      </c>
      <c r="F130" s="32">
        <f t="shared" si="8"/>
        <v>0.21859787561096411</v>
      </c>
      <c r="G130" s="33"/>
    </row>
    <row r="131" spans="1:7" ht="46.5" customHeight="1" x14ac:dyDescent="0.25">
      <c r="A131" s="29" t="s">
        <v>181</v>
      </c>
      <c r="B131" s="30" t="s">
        <v>102</v>
      </c>
      <c r="C131" s="31">
        <v>89218.25</v>
      </c>
      <c r="D131" s="35">
        <v>399761</v>
      </c>
      <c r="E131" s="35">
        <v>206126.89</v>
      </c>
      <c r="F131" s="32">
        <f t="shared" si="8"/>
        <v>0.51562531112339627</v>
      </c>
      <c r="G131" s="33">
        <f t="shared" si="7"/>
        <v>2.3103668812154465</v>
      </c>
    </row>
    <row r="132" spans="1:7" ht="48.75" customHeight="1" x14ac:dyDescent="0.25">
      <c r="A132" s="29" t="s">
        <v>182</v>
      </c>
      <c r="B132" s="30" t="s">
        <v>103</v>
      </c>
      <c r="C132" s="31">
        <v>89218.25</v>
      </c>
      <c r="D132" s="35">
        <v>399761</v>
      </c>
      <c r="E132" s="35">
        <v>206126.89</v>
      </c>
      <c r="F132" s="32">
        <f t="shared" si="8"/>
        <v>0.51562531112339627</v>
      </c>
      <c r="G132" s="33">
        <f t="shared" si="7"/>
        <v>2.3103668812154465</v>
      </c>
    </row>
    <row r="133" spans="1:7" ht="63.75" hidden="1" customHeight="1" x14ac:dyDescent="0.25">
      <c r="A133" s="29" t="s">
        <v>196</v>
      </c>
      <c r="B133" s="30" t="s">
        <v>197</v>
      </c>
      <c r="C133" s="31"/>
      <c r="D133" s="35">
        <v>5640</v>
      </c>
      <c r="E133" s="35"/>
      <c r="F133" s="32">
        <f t="shared" si="8"/>
        <v>0</v>
      </c>
      <c r="G133" s="33"/>
    </row>
    <row r="134" spans="1:7" ht="72" hidden="1" customHeight="1" x14ac:dyDescent="0.25">
      <c r="A134" s="29" t="s">
        <v>196</v>
      </c>
      <c r="B134" s="30" t="s">
        <v>198</v>
      </c>
      <c r="C134" s="31"/>
      <c r="D134" s="35">
        <v>5640</v>
      </c>
      <c r="E134" s="35"/>
      <c r="F134" s="32">
        <f t="shared" si="8"/>
        <v>0</v>
      </c>
      <c r="G134" s="33"/>
    </row>
    <row r="135" spans="1:7" ht="51.75" customHeight="1" x14ac:dyDescent="0.25">
      <c r="A135" s="29" t="s">
        <v>183</v>
      </c>
      <c r="B135" s="30" t="s">
        <v>104</v>
      </c>
      <c r="C135" s="31"/>
      <c r="D135" s="35">
        <v>56658.96</v>
      </c>
      <c r="E135" s="35">
        <v>37772.639999999999</v>
      </c>
      <c r="F135" s="32">
        <f t="shared" si="8"/>
        <v>0.66666666666666663</v>
      </c>
      <c r="G135" s="33"/>
    </row>
    <row r="136" spans="1:7" ht="65.25" customHeight="1" x14ac:dyDescent="0.25">
      <c r="A136" s="29" t="s">
        <v>184</v>
      </c>
      <c r="B136" s="30" t="s">
        <v>105</v>
      </c>
      <c r="C136" s="31"/>
      <c r="D136" s="35">
        <v>56658.96</v>
      </c>
      <c r="E136" s="35">
        <v>37772.639999999999</v>
      </c>
      <c r="F136" s="32">
        <f>E136/D136</f>
        <v>0.66666666666666663</v>
      </c>
      <c r="G136" s="33"/>
    </row>
    <row r="137" spans="1:7" ht="65.25" customHeight="1" x14ac:dyDescent="0.25">
      <c r="A137" s="29" t="s">
        <v>239</v>
      </c>
      <c r="B137" s="30" t="s">
        <v>241</v>
      </c>
      <c r="C137" s="31"/>
      <c r="D137" s="35">
        <v>100614</v>
      </c>
      <c r="E137" s="35"/>
      <c r="F137" s="32"/>
      <c r="G137" s="33"/>
    </row>
    <row r="138" spans="1:7" ht="65.25" customHeight="1" x14ac:dyDescent="0.25">
      <c r="A138" s="29" t="s">
        <v>240</v>
      </c>
      <c r="B138" s="30" t="s">
        <v>242</v>
      </c>
      <c r="C138" s="31"/>
      <c r="D138" s="35">
        <v>100614</v>
      </c>
      <c r="E138" s="35"/>
      <c r="F138" s="32"/>
      <c r="G138" s="33"/>
    </row>
    <row r="139" spans="1:7" ht="30" customHeight="1" x14ac:dyDescent="0.25">
      <c r="A139" s="29" t="s">
        <v>185</v>
      </c>
      <c r="B139" s="30" t="s">
        <v>112</v>
      </c>
      <c r="C139" s="31">
        <f>C140+C144</f>
        <v>602936.99</v>
      </c>
      <c r="D139" s="35">
        <f>D140+D142+D144</f>
        <v>8999989</v>
      </c>
      <c r="E139" s="35">
        <f>E140+E142+E144</f>
        <v>4881146.68</v>
      </c>
      <c r="F139" s="32">
        <f t="shared" si="8"/>
        <v>0.54235029398369261</v>
      </c>
      <c r="G139" s="33">
        <f t="shared" si="7"/>
        <v>8.0956165585395574</v>
      </c>
    </row>
    <row r="140" spans="1:7" ht="62.25" customHeight="1" x14ac:dyDescent="0.25">
      <c r="A140" s="29" t="s">
        <v>186</v>
      </c>
      <c r="B140" s="30" t="s">
        <v>113</v>
      </c>
      <c r="C140" s="31">
        <v>553371.24</v>
      </c>
      <c r="D140" s="35">
        <v>3778220</v>
      </c>
      <c r="E140" s="35">
        <v>1686501.46</v>
      </c>
      <c r="F140" s="32">
        <f t="shared" si="8"/>
        <v>0.44637460497271203</v>
      </c>
      <c r="G140" s="33">
        <f t="shared" si="7"/>
        <v>3.047685420008456</v>
      </c>
    </row>
    <row r="141" spans="1:7" ht="75" customHeight="1" x14ac:dyDescent="0.25">
      <c r="A141" s="43" t="s">
        <v>187</v>
      </c>
      <c r="B141" s="30" t="s">
        <v>114</v>
      </c>
      <c r="C141" s="31">
        <v>553371.24</v>
      </c>
      <c r="D141" s="35">
        <v>3778220</v>
      </c>
      <c r="E141" s="35">
        <v>1686501.46</v>
      </c>
      <c r="F141" s="32">
        <f t="shared" si="8"/>
        <v>0.44637460497271203</v>
      </c>
      <c r="G141" s="33">
        <f t="shared" si="7"/>
        <v>3.047685420008456</v>
      </c>
    </row>
    <row r="142" spans="1:7" ht="75" customHeight="1" x14ac:dyDescent="0.25">
      <c r="A142" s="43" t="s">
        <v>274</v>
      </c>
      <c r="B142" s="30" t="s">
        <v>275</v>
      </c>
      <c r="C142" s="31"/>
      <c r="D142" s="35">
        <v>4999680</v>
      </c>
      <c r="E142" s="35">
        <v>3101771.38</v>
      </c>
      <c r="F142" s="32">
        <f t="shared" si="8"/>
        <v>0.62039398121479772</v>
      </c>
      <c r="G142" s="33"/>
    </row>
    <row r="143" spans="1:7" ht="75" customHeight="1" x14ac:dyDescent="0.25">
      <c r="A143" s="43" t="s">
        <v>276</v>
      </c>
      <c r="B143" s="30" t="s">
        <v>277</v>
      </c>
      <c r="C143" s="31"/>
      <c r="D143" s="35">
        <v>4999680</v>
      </c>
      <c r="E143" s="35">
        <v>3101771.38</v>
      </c>
      <c r="F143" s="32">
        <f t="shared" si="8"/>
        <v>0.62039398121479772</v>
      </c>
      <c r="G143" s="33"/>
    </row>
    <row r="144" spans="1:7" ht="31.5" customHeight="1" x14ac:dyDescent="0.25">
      <c r="A144" s="29" t="s">
        <v>188</v>
      </c>
      <c r="B144" s="30" t="s">
        <v>115</v>
      </c>
      <c r="C144" s="31">
        <v>49565.75</v>
      </c>
      <c r="D144" s="35">
        <v>222089</v>
      </c>
      <c r="E144" s="35">
        <v>92873.84</v>
      </c>
      <c r="F144" s="32">
        <f t="shared" si="8"/>
        <v>0.41818298069692778</v>
      </c>
      <c r="G144" s="33">
        <f t="shared" si="7"/>
        <v>1.8737503215425975</v>
      </c>
    </row>
    <row r="145" spans="1:7" ht="30.75" customHeight="1" x14ac:dyDescent="0.25">
      <c r="A145" s="29" t="s">
        <v>189</v>
      </c>
      <c r="B145" s="30" t="s">
        <v>116</v>
      </c>
      <c r="C145" s="31">
        <v>49565.75</v>
      </c>
      <c r="D145" s="35">
        <v>222089</v>
      </c>
      <c r="E145" s="35">
        <v>92873.84</v>
      </c>
      <c r="F145" s="32">
        <f t="shared" si="8"/>
        <v>0.41818298069692778</v>
      </c>
      <c r="G145" s="33">
        <f t="shared" si="7"/>
        <v>1.8737503215425975</v>
      </c>
    </row>
    <row r="146" spans="1:7" ht="45.75" hidden="1" customHeight="1" x14ac:dyDescent="0.25">
      <c r="A146" s="29" t="s">
        <v>118</v>
      </c>
      <c r="B146" s="30" t="s">
        <v>117</v>
      </c>
      <c r="C146" s="30"/>
      <c r="D146" s="35"/>
      <c r="E146" s="35"/>
      <c r="F146" s="32" t="e">
        <f t="shared" si="8"/>
        <v>#DIV/0!</v>
      </c>
      <c r="G146" s="33" t="e">
        <f t="shared" si="7"/>
        <v>#DIV/0!</v>
      </c>
    </row>
    <row r="147" spans="1:7" ht="45.75" hidden="1" customHeight="1" x14ac:dyDescent="0.25">
      <c r="A147" s="29" t="s">
        <v>134</v>
      </c>
      <c r="B147" s="30" t="s">
        <v>119</v>
      </c>
      <c r="C147" s="30"/>
      <c r="D147" s="35"/>
      <c r="E147" s="35"/>
      <c r="F147" s="32" t="e">
        <f t="shared" si="8"/>
        <v>#DIV/0!</v>
      </c>
      <c r="G147" s="33" t="e">
        <f t="shared" si="7"/>
        <v>#DIV/0!</v>
      </c>
    </row>
    <row r="148" spans="1:7" ht="45" hidden="1" customHeight="1" x14ac:dyDescent="0.25">
      <c r="A148" s="29" t="s">
        <v>190</v>
      </c>
      <c r="B148" s="30" t="s">
        <v>119</v>
      </c>
      <c r="C148" s="30"/>
      <c r="D148" s="35"/>
      <c r="E148" s="35"/>
      <c r="F148" s="32" t="e">
        <f t="shared" si="8"/>
        <v>#DIV/0!</v>
      </c>
      <c r="G148" s="33" t="e">
        <f t="shared" si="7"/>
        <v>#DIV/0!</v>
      </c>
    </row>
    <row r="149" spans="1:7" ht="15.75" hidden="1" customHeight="1" x14ac:dyDescent="0.25">
      <c r="A149" s="44"/>
      <c r="B149" s="45"/>
      <c r="C149" s="45"/>
      <c r="D149" s="46"/>
      <c r="E149" s="46"/>
      <c r="F149" s="32" t="e">
        <f t="shared" si="8"/>
        <v>#DIV/0!</v>
      </c>
      <c r="G149" s="33" t="e">
        <f t="shared" si="7"/>
        <v>#DIV/0!</v>
      </c>
    </row>
    <row r="150" spans="1:7" ht="15.75" x14ac:dyDescent="0.25">
      <c r="A150" s="47" t="s">
        <v>123</v>
      </c>
      <c r="B150" s="47"/>
      <c r="C150" s="48" t="e">
        <f>C12+C94</f>
        <v>#REF!</v>
      </c>
      <c r="D150" s="36">
        <f>D12+D95</f>
        <v>183664028.12</v>
      </c>
      <c r="E150" s="36">
        <f>E12+E95</f>
        <v>84994621.320000008</v>
      </c>
      <c r="F150" s="27">
        <f t="shared" si="8"/>
        <v>0.4627722814859932</v>
      </c>
      <c r="G150" s="28" t="e">
        <f t="shared" si="7"/>
        <v>#REF!</v>
      </c>
    </row>
    <row r="151" spans="1:7" ht="15.75" x14ac:dyDescent="0.25">
      <c r="A151" s="14"/>
      <c r="B151" s="14"/>
      <c r="C151" s="14"/>
      <c r="D151" s="14"/>
      <c r="E151" s="14"/>
      <c r="F151" s="14"/>
      <c r="G151" s="19"/>
    </row>
    <row r="152" spans="1:7" ht="15.75" x14ac:dyDescent="0.25">
      <c r="A152" s="14"/>
      <c r="B152" s="14"/>
      <c r="C152" s="14"/>
      <c r="D152" s="14"/>
      <c r="E152" s="14"/>
      <c r="F152" s="14"/>
    </row>
  </sheetData>
  <mergeCells count="13">
    <mergeCell ref="G9:G10"/>
    <mergeCell ref="B9:B10"/>
    <mergeCell ref="A9:A10"/>
    <mergeCell ref="F9:F10"/>
    <mergeCell ref="E9:E10"/>
    <mergeCell ref="D9:D10"/>
    <mergeCell ref="C9:C10"/>
    <mergeCell ref="D1:F1"/>
    <mergeCell ref="D3:F3"/>
    <mergeCell ref="D4:F4"/>
    <mergeCell ref="A7:F7"/>
    <mergeCell ref="A1:B1"/>
    <mergeCell ref="D2:F2"/>
  </mergeCells>
  <pageMargins left="0.19685039370078741" right="0.19685039370078741" top="0.59055118110236227" bottom="0" header="0" footer="0"/>
  <pageSetup paperSize="9" scale="60" fitToWidth="2" fitToHeight="0" orientation="portrait" r:id="rId1"/>
  <headerFooter>
    <evenFooter>&amp;R&amp;D СТР. &amp;P</even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7"/>
    <Parameter Name="ReportMode" Type="System.Int32" Value="7"/>
  </Parameters>
</MailMerge>
</file>

<file path=customXml/itemProps1.xml><?xml version="1.0" encoding="utf-8"?>
<ds:datastoreItem xmlns:ds="http://schemas.openxmlformats.org/officeDocument/2006/customXml" ds:itemID="{04F65A8B-A94E-4F5C-96CB-7E65417C487D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Доходы</vt:lpstr>
      <vt:lpstr>Доходы!Заголовки_для_печати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BOGDANOVSKAIA\user</dc:creator>
  <cp:lastModifiedBy>Богдановская Л. В.</cp:lastModifiedBy>
  <cp:lastPrinted>2021-07-30T09:27:01Z</cp:lastPrinted>
  <dcterms:created xsi:type="dcterms:W3CDTF">2016-07-05T13:04:41Z</dcterms:created>
  <dcterms:modified xsi:type="dcterms:W3CDTF">2021-08-02T07:22:10Z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C:\Users\user\AppData\Local\Кейсистемс\Свод-Смарт\ReportManager\sv_0503317g_20160101__win_2.xlsx</vt:lpwstr>
  </property>
</Properties>
</file>