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  <definedName name="_xlnm.Print_Area" localSheetId="0">Доходы!$A$1:$F$146</definedName>
  </definedNames>
  <calcPr calcId="145621"/>
</workbook>
</file>

<file path=xl/calcChain.xml><?xml version="1.0" encoding="utf-8"?>
<calcChain xmlns="http://schemas.openxmlformats.org/spreadsheetml/2006/main">
  <c r="E26" i="2" l="1"/>
  <c r="E119" i="2" l="1"/>
  <c r="E134" i="2"/>
  <c r="F139" i="2"/>
  <c r="F133" i="2"/>
  <c r="F132" i="2"/>
  <c r="D63" i="2"/>
  <c r="F77" i="2"/>
  <c r="F76" i="2"/>
  <c r="F74" i="2"/>
  <c r="E54" i="2"/>
  <c r="D134" i="2" l="1"/>
  <c r="E98" i="2"/>
  <c r="E63" i="2"/>
  <c r="D59" i="2"/>
  <c r="D98" i="2" l="1"/>
  <c r="F110" i="2"/>
  <c r="F109" i="2"/>
  <c r="E59" i="2" l="1"/>
  <c r="E38" i="2"/>
  <c r="D119" i="2" l="1"/>
  <c r="F137" i="2"/>
  <c r="F138" i="2"/>
  <c r="F56" i="2" l="1"/>
  <c r="F64" i="2"/>
  <c r="F65" i="2"/>
  <c r="F66" i="2"/>
  <c r="F67" i="2"/>
  <c r="F68" i="2"/>
  <c r="F69" i="2"/>
  <c r="F70" i="2"/>
  <c r="F71" i="2"/>
  <c r="F72" i="2"/>
  <c r="F73" i="2"/>
  <c r="F75" i="2"/>
  <c r="F78" i="2"/>
  <c r="F79" i="2"/>
  <c r="F80" i="2"/>
  <c r="F81" i="2"/>
  <c r="F82" i="2"/>
  <c r="F83" i="2"/>
  <c r="F84" i="2"/>
  <c r="F85" i="2"/>
  <c r="E50" i="2" l="1"/>
  <c r="E47" i="2" s="1"/>
  <c r="D50" i="2"/>
  <c r="D26" i="2"/>
  <c r="F33" i="2"/>
  <c r="F32" i="2"/>
  <c r="F131" i="2" l="1"/>
  <c r="E53" i="2" l="1"/>
  <c r="F55" i="2"/>
  <c r="F104" i="2"/>
  <c r="F103" i="2"/>
  <c r="E91" i="2"/>
  <c r="E90" i="2" s="1"/>
  <c r="E89" i="2" s="1"/>
  <c r="D91" i="2"/>
  <c r="D90" i="2" l="1"/>
  <c r="D89" i="2" s="1"/>
  <c r="F52" i="2"/>
  <c r="E37" i="2"/>
  <c r="G21" i="2" l="1"/>
  <c r="G20" i="2" s="1"/>
  <c r="D21" i="2"/>
  <c r="E21" i="2"/>
  <c r="E20" i="2" s="1"/>
  <c r="D15" i="2"/>
  <c r="D14" i="2" s="1"/>
  <c r="E15" i="2"/>
  <c r="E14" i="2" s="1"/>
  <c r="C26" i="2"/>
  <c r="C134" i="2"/>
  <c r="C120" i="2"/>
  <c r="C119" i="2" s="1"/>
  <c r="C98" i="2"/>
  <c r="C91" i="2"/>
  <c r="C63" i="2"/>
  <c r="C59" i="2"/>
  <c r="C53" i="2"/>
  <c r="C50" i="2"/>
  <c r="C47" i="2" s="1"/>
  <c r="C46" i="2" s="1"/>
  <c r="G52" i="2"/>
  <c r="C38" i="2"/>
  <c r="C37" i="2" s="1"/>
  <c r="C21" i="2"/>
  <c r="C20" i="2" s="1"/>
  <c r="C15" i="2"/>
  <c r="C14" i="2" s="1"/>
  <c r="C90" i="2" l="1"/>
  <c r="C89" i="2" s="1"/>
  <c r="C13" i="2"/>
  <c r="D20" i="2"/>
  <c r="F21" i="2"/>
  <c r="G16" i="2"/>
  <c r="G17" i="2"/>
  <c r="G18" i="2"/>
  <c r="G19" i="2"/>
  <c r="G28" i="2"/>
  <c r="G29" i="2"/>
  <c r="G30" i="2"/>
  <c r="G35" i="2"/>
  <c r="G36" i="2"/>
  <c r="G39" i="2"/>
  <c r="G40" i="2"/>
  <c r="G41" i="2"/>
  <c r="G42" i="2"/>
  <c r="G43" i="2"/>
  <c r="G44" i="2"/>
  <c r="G45" i="2"/>
  <c r="G48" i="2"/>
  <c r="G49" i="2"/>
  <c r="G51" i="2"/>
  <c r="G54" i="2"/>
  <c r="G57" i="2"/>
  <c r="G58" i="2"/>
  <c r="G59" i="2"/>
  <c r="G60" i="2"/>
  <c r="G61" i="2"/>
  <c r="G62" i="2"/>
  <c r="G63" i="2"/>
  <c r="G91" i="2"/>
  <c r="G92" i="2"/>
  <c r="G93" i="2"/>
  <c r="G94" i="2"/>
  <c r="G95" i="2"/>
  <c r="G96" i="2"/>
  <c r="G97" i="2"/>
  <c r="G120" i="2"/>
  <c r="G121" i="2"/>
  <c r="G122" i="2"/>
  <c r="G123" i="2"/>
  <c r="G126" i="2"/>
  <c r="G127" i="2"/>
  <c r="G134" i="2"/>
  <c r="G135" i="2"/>
  <c r="G136" i="2"/>
  <c r="G141" i="2"/>
  <c r="G142" i="2"/>
  <c r="G143" i="2"/>
  <c r="G144" i="2"/>
  <c r="G145" i="2"/>
  <c r="C146" i="2" l="1"/>
  <c r="G53" i="2"/>
  <c r="E34" i="2"/>
  <c r="G34" i="2" l="1"/>
  <c r="G27" i="2"/>
  <c r="G50" i="2"/>
  <c r="G37" i="2"/>
  <c r="G38" i="2"/>
  <c r="G15" i="2"/>
  <c r="D34" i="2"/>
  <c r="D38" i="2"/>
  <c r="D37" i="2" s="1"/>
  <c r="D47" i="2"/>
  <c r="D46" i="2" s="1"/>
  <c r="D53" i="2"/>
  <c r="F129" i="2"/>
  <c r="F128" i="2"/>
  <c r="F108" i="2"/>
  <c r="F107" i="2"/>
  <c r="D13" i="2" l="1"/>
  <c r="D146" i="2" s="1"/>
  <c r="G26" i="2"/>
  <c r="G14" i="2"/>
  <c r="E46" i="2"/>
  <c r="E13" i="2" s="1"/>
  <c r="E146" i="2" s="1"/>
  <c r="G47" i="2"/>
  <c r="F14" i="2"/>
  <c r="F15" i="2"/>
  <c r="F16" i="2"/>
  <c r="F17" i="2"/>
  <c r="F18" i="2"/>
  <c r="F19" i="2"/>
  <c r="F22" i="2"/>
  <c r="F23" i="2"/>
  <c r="F24" i="2"/>
  <c r="F25" i="2"/>
  <c r="F26" i="2"/>
  <c r="F27" i="2"/>
  <c r="F28" i="2"/>
  <c r="F29" i="2"/>
  <c r="F30" i="2"/>
  <c r="F34" i="2"/>
  <c r="F35" i="2"/>
  <c r="F36" i="2"/>
  <c r="F37" i="2"/>
  <c r="F38" i="2"/>
  <c r="F39" i="2"/>
  <c r="F40" i="2"/>
  <c r="F41" i="2"/>
  <c r="F42" i="2"/>
  <c r="F43" i="2"/>
  <c r="F44" i="2"/>
  <c r="F45" i="2"/>
  <c r="F47" i="2"/>
  <c r="F48" i="2"/>
  <c r="F49" i="2"/>
  <c r="F50" i="2"/>
  <c r="F51" i="2"/>
  <c r="F53" i="2"/>
  <c r="F54" i="2"/>
  <c r="F57" i="2"/>
  <c r="F58" i="2"/>
  <c r="F63" i="2"/>
  <c r="F91" i="2"/>
  <c r="F92" i="2"/>
  <c r="F93" i="2"/>
  <c r="F94" i="2"/>
  <c r="F95" i="2"/>
  <c r="F96" i="2"/>
  <c r="F97" i="2"/>
  <c r="F98" i="2"/>
  <c r="F99" i="2"/>
  <c r="F100" i="2"/>
  <c r="F101" i="2"/>
  <c r="F102" i="2"/>
  <c r="F105" i="2"/>
  <c r="F106" i="2"/>
  <c r="F111" i="2"/>
  <c r="F112" i="2"/>
  <c r="F113" i="2"/>
  <c r="F114" i="2"/>
  <c r="F115" i="2"/>
  <c r="F116" i="2"/>
  <c r="F117" i="2"/>
  <c r="F118" i="2"/>
  <c r="F120" i="2"/>
  <c r="F121" i="2"/>
  <c r="F122" i="2"/>
  <c r="F123" i="2"/>
  <c r="F124" i="2"/>
  <c r="F125" i="2"/>
  <c r="F126" i="2"/>
  <c r="F127" i="2"/>
  <c r="F130" i="2"/>
  <c r="F134" i="2"/>
  <c r="F135" i="2"/>
  <c r="F136" i="2"/>
  <c r="F141" i="2"/>
  <c r="F142" i="2"/>
  <c r="F119" i="2" l="1"/>
  <c r="G46" i="2"/>
  <c r="F20" i="2"/>
  <c r="F46" i="2"/>
  <c r="G13" i="2" l="1"/>
  <c r="F13" i="2"/>
  <c r="F146" i="2"/>
  <c r="F90" i="2"/>
  <c r="G90" i="2"/>
  <c r="G119" i="2"/>
  <c r="F89" i="2"/>
  <c r="G89" i="2" l="1"/>
  <c r="G146" i="2"/>
</calcChain>
</file>

<file path=xl/sharedStrings.xml><?xml version="1.0" encoding="utf-8"?>
<sst xmlns="http://schemas.openxmlformats.org/spreadsheetml/2006/main" count="287" uniqueCount="282">
  <si>
    <t>1</t>
  </si>
  <si>
    <t>2</t>
  </si>
  <si>
    <t>3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</si>
  <si>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</si>
  <si>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</si>
  <si>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</si>
  <si>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</si>
  <si>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</si>
  <si>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</si>
  <si>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</si>
  <si>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</si>
  <si>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</si>
  <si>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</si>
  <si>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</si>
  <si>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</si>
  <si>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</si>
  <si>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</si>
  <si>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</si>
  <si>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</si>
  <si>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</si>
  <si>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</si>
  <si>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</si>
  <si>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</si>
  <si>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</si>
  <si>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</si>
  <si>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</si>
  <si>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</si>
  <si>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</si>
  <si>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</si>
  <si>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</si>
  <si>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</si>
  <si>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</si>
  <si>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</si>
  <si>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</si>
  <si>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</si>
  <si>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</si>
  <si>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</si>
  <si>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</si>
  <si>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</si>
  <si>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</si>
  <si>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</si>
  <si>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</si>
  <si>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</si>
  <si>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</si>
  <si>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</si>
  <si>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</si>
  <si>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</si>
  <si>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</si>
  <si>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</si>
  <si>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</si>
  <si>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</si>
  <si>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</si>
  <si>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</si>
  <si>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</si>
  <si>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</si>
  <si>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</si>
  <si>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</si>
  <si>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</si>
  <si>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</si>
  <si>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</si>
  <si>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</si>
  <si>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</si>
  <si>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</si>
  <si>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</si>
  <si>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</si>
  <si>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</si>
  <si>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</si>
  <si>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</si>
  <si>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</si>
  <si>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</si>
  <si>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</si>
  <si>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</si>
  <si>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</si>
  <si>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</si>
  <si>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</si>
  <si>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</si>
  <si>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</si>
  <si>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</si>
  <si>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</si>
  <si>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</si>
  <si>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</si>
  <si>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</si>
  <si>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</si>
  <si>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</si>
  <si>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</si>
  <si>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</si>
  <si>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</si>
  <si>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</si>
  <si>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</si>
  <si>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</si>
  <si>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</si>
  <si>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дотации</t>
  </si>
  <si>
    <t>Субсидия бюджетам на поддержку отрасли культуры</t>
  </si>
  <si>
    <t>Приложение 1</t>
  </si>
  <si>
    <t>Прочие дотации бюджетам муниципальных районов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</si>
  <si>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</si>
  <si>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</si>
  <si>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</si>
  <si>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</si>
  <si>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</si>
  <si>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</si>
  <si>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</si>
  <si>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000 2022007700 0000 150</t>
  </si>
  <si>
    <t>000 2022007705 0000 150</t>
  </si>
  <si>
    <t>000 20225097000000150</t>
  </si>
  <si>
    <t>000 202225097050000150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</si>
  <si>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</si>
  <si>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</si>
  <si>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</si>
  <si>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</si>
  <si>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</si>
  <si>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>000 2022551900 0000 150</t>
  </si>
  <si>
    <t>000 2022551905 0000 150</t>
  </si>
  <si>
    <t xml:space="preserve"> 000 2023000000 0000 150</t>
  </si>
  <si>
    <t xml:space="preserve"> 000 2024000000 0000 150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</si>
  <si>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</si>
  <si>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</si>
  <si>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</si>
  <si>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</si>
  <si>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</si>
  <si>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</si>
  <si>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</si>
  <si>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</si>
  <si>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</si>
  <si>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</si>
  <si>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</si>
  <si>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</si>
  <si>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</si>
  <si>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</si>
  <si>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</si>
  <si>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</si>
  <si>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</si>
  <si>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</si>
  <si>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</si>
  <si>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</si>
  <si>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</si>
  <si>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Процент исполнения к уточненным параметрам доходов</t>
  </si>
  <si>
    <t>Уточненные назначения на 2021 год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</si>
  <si>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</si>
  <si>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</si>
  <si>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</si>
  <si>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</si>
  <si>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</si>
  <si>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</si>
  <si>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</si>
  <si>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</si>
  <si>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</si>
  <si>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</si>
  <si>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</si>
  <si>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 xml:space="preserve">  Единый сельскохозяйственный налог(за налоговые периоды, истекшие до 1 числа 2011 года)</t>
  </si>
  <si>
    <t xml:space="preserve">  Межбюджетные трансферты, передаваемые бюджетам на финансовое обеспечение дорожной деятельности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</si>
  <si>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</si>
  <si>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 xml:space="preserve">      к решению Жирятинского районного</t>
  </si>
  <si>
    <t>Совета народных депутатов</t>
  </si>
  <si>
    <t>"Об исполнении бюджета Жирятинского муниципального района Брянской области за 2021 год</t>
  </si>
  <si>
    <t>Доходы бюджета Жирятинского муниципального  района Брянской области за  2021год по кодам классификации доходов бюджетов</t>
  </si>
  <si>
    <t>( в рублях)</t>
  </si>
  <si>
    <t xml:space="preserve">Кассовое исполнение 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</si>
  <si>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</si>
  <si>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</si>
  <si>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</si>
  <si>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</si>
  <si>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</si>
  <si>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</si>
  <si>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</si>
  <si>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</si>
  <si>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</si>
  <si>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</si>
  <si>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</si>
  <si>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</si>
  <si>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</si>
  <si>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</si>
  <si>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</si>
  <si>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</si>
  <si>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</si>
  <si>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</si>
  <si>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</si>
  <si>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</si>
  <si>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000 219 00000 00 0000 000</t>
  </si>
  <si>
    <t xml:space="preserve"> 182 1010200001 0000 110</t>
  </si>
  <si>
    <t xml:space="preserve"> 182 1010201001 0000 110</t>
  </si>
  <si>
    <t xml:space="preserve"> 182 1010202001 0000 110</t>
  </si>
  <si>
    <t xml:space="preserve"> 182 1010203001 0000 110</t>
  </si>
  <si>
    <t xml:space="preserve"> 182 1010204001 0000 110</t>
  </si>
  <si>
    <t xml:space="preserve"> 182 1010000000 0000 000</t>
  </si>
  <si>
    <t>100 1030200001 0000 110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</si>
  <si>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</si>
  <si>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</si>
  <si>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</si>
  <si>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</si>
  <si>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182 1080300001 0000 110</t>
  </si>
  <si>
    <t xml:space="preserve"> 182 1080301001 0000 110</t>
  </si>
  <si>
    <t xml:space="preserve"> 904 1110501000 0000 120</t>
  </si>
  <si>
    <t xml:space="preserve"> 904 1110501305 0000 120</t>
  </si>
  <si>
    <t xml:space="preserve"> 904 1110503000 0000 120</t>
  </si>
  <si>
    <t xml:space="preserve"> 904 1110503505 0000 120</t>
  </si>
  <si>
    <t xml:space="preserve"> 048 1120100001 0000 120</t>
  </si>
  <si>
    <t xml:space="preserve"> 048 1120101001 0000 120</t>
  </si>
  <si>
    <t xml:space="preserve"> 048 1120104001 0000 120</t>
  </si>
  <si>
    <t>048 1120104101 0000 120</t>
  </si>
  <si>
    <t>048 1120104201 0000 120</t>
  </si>
  <si>
    <t xml:space="preserve"> 901 1130200000 0000 130</t>
  </si>
  <si>
    <t xml:space="preserve"> 901 1130206000 0000 130</t>
  </si>
  <si>
    <t xml:space="preserve"> 901 1130206505 0000 130</t>
  </si>
  <si>
    <t xml:space="preserve"> 901 1130299000 0000 130</t>
  </si>
  <si>
    <t>901 1130299505 0000 130</t>
  </si>
  <si>
    <t xml:space="preserve"> 904 1140600000 0000 430</t>
  </si>
  <si>
    <t xml:space="preserve"> 904 1140601000 0000 430</t>
  </si>
  <si>
    <t xml:space="preserve"> 904 1140601305 0000 430</t>
  </si>
  <si>
    <t xml:space="preserve"> 902 2021000000 0000 151</t>
  </si>
  <si>
    <t xml:space="preserve"> 902 2021500100 0000 150</t>
  </si>
  <si>
    <t xml:space="preserve"> 902 2021500105 0000 150</t>
  </si>
  <si>
    <t xml:space="preserve"> 902 2021500200 0000 150</t>
  </si>
  <si>
    <t xml:space="preserve"> 902 202150205 0000 150</t>
  </si>
  <si>
    <t xml:space="preserve"> 901 2022021600 0000 150</t>
  </si>
  <si>
    <t xml:space="preserve"> 901 2022021605 0000 150</t>
  </si>
  <si>
    <t>903 20225304 0000 150</t>
  </si>
  <si>
    <t>903 2022530405 0000 150</t>
  </si>
  <si>
    <t>901 2022546700 0000 150</t>
  </si>
  <si>
    <t>901 2022546705 0000 150</t>
  </si>
  <si>
    <t>901 2022549700 0000 150</t>
  </si>
  <si>
    <t>901 2022549705 0000 150</t>
  </si>
  <si>
    <t>901 2022551900 0000 150</t>
  </si>
  <si>
    <t>901 2022551905 0000 150</t>
  </si>
  <si>
    <t xml:space="preserve"> 901 2022999900 0000 150</t>
  </si>
  <si>
    <t xml:space="preserve"> 901 2022999905 0000 150</t>
  </si>
  <si>
    <t xml:space="preserve"> 903 2023002900 0000 150</t>
  </si>
  <si>
    <t>903 2023002905 0000 150</t>
  </si>
  <si>
    <t xml:space="preserve"> 901 2023508200 0000 150</t>
  </si>
  <si>
    <t xml:space="preserve"> 901 2023508205 0000 150</t>
  </si>
  <si>
    <t xml:space="preserve"> 901 2023511800 0000 150</t>
  </si>
  <si>
    <t xml:space="preserve"> 901 2023511805 0000 150</t>
  </si>
  <si>
    <t xml:space="preserve"> 901 2023526000 0000 150</t>
  </si>
  <si>
    <t xml:space="preserve"> 901 2023526005 0000 150</t>
  </si>
  <si>
    <t>901 2023546900 0000 150</t>
  </si>
  <si>
    <t>901 2023546905 0000 150</t>
  </si>
  <si>
    <t xml:space="preserve"> 901 2024001400 0000 150</t>
  </si>
  <si>
    <t xml:space="preserve"> 901 2024001405 0000 150</t>
  </si>
  <si>
    <t>903 20245303 0000 150</t>
  </si>
  <si>
    <t>903 2024530305 0000 150</t>
  </si>
  <si>
    <t>901 2024539005 0000 150</t>
  </si>
  <si>
    <t xml:space="preserve"> 901 2024999900 0000 150</t>
  </si>
  <si>
    <t xml:space="preserve"> 901 2024999905 0000 150</t>
  </si>
  <si>
    <t>842 1160105001 0000 140</t>
  </si>
  <si>
    <t>842 1160105301 0000 140</t>
  </si>
  <si>
    <t>830 1160106001 0000 140</t>
  </si>
  <si>
    <t>830 1160106301 0000 140</t>
  </si>
  <si>
    <t>830 1160107001 0000 140</t>
  </si>
  <si>
    <t>830 1160107301 0000 140</t>
  </si>
  <si>
    <t>830 1160108001 0000 140</t>
  </si>
  <si>
    <t>830 1160108301 0000 140</t>
  </si>
  <si>
    <t>830 116114001 0000 140</t>
  </si>
  <si>
    <t>830 116114301 0000 140</t>
  </si>
  <si>
    <t>830 116115001 0000 140</t>
  </si>
  <si>
    <t>830 116115301 0000 140</t>
  </si>
  <si>
    <t>830 116117001 0000 140</t>
  </si>
  <si>
    <t>830 116117301 0000 140</t>
  </si>
  <si>
    <t>830 116119001 0000 140</t>
  </si>
  <si>
    <t>830 116119301 0000 140</t>
  </si>
  <si>
    <t>830 1160120001 0000 140</t>
  </si>
  <si>
    <t>830 1160120301 0000 140</t>
  </si>
  <si>
    <t>830 1160133000 0000 140</t>
  </si>
  <si>
    <t>842 1 16 0200002 0000 140</t>
  </si>
  <si>
    <t>830 1160133301 0000 140</t>
  </si>
  <si>
    <t>842 1 16 0201002 0000 140</t>
  </si>
  <si>
    <t>842 116012000 0000 140</t>
  </si>
  <si>
    <t>901 2024539000 0000 150</t>
  </si>
  <si>
    <t>903 219 60010 05 0000 150</t>
  </si>
  <si>
    <t xml:space="preserve"> 903 219 00000 05 0000 150</t>
  </si>
  <si>
    <t>182 1050402002 0000 110</t>
  </si>
  <si>
    <t>182 1050400002 0000 110</t>
  </si>
  <si>
    <t>182 1050302001 0000 110</t>
  </si>
  <si>
    <t>182 1050301001 0000 110</t>
  </si>
  <si>
    <t xml:space="preserve"> 182 1050300001 0000 110</t>
  </si>
  <si>
    <t xml:space="preserve"> 182 1050201002 0000 110</t>
  </si>
  <si>
    <t xml:space="preserve"> 182 1050200002 0000 110</t>
  </si>
  <si>
    <t>904 1110500000 0000 120</t>
  </si>
  <si>
    <t>842 1161012301 0000 1410</t>
  </si>
  <si>
    <t>182 1161012901 0000 140</t>
  </si>
  <si>
    <t xml:space="preserve"> 903 2023002405 0000 150</t>
  </si>
  <si>
    <t xml:space="preserve"> 903 2023002400 0000 150</t>
  </si>
  <si>
    <t>от "29" июня 2022 года №6-214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</si>
</sst>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" fillId="4" borderId="51" xfId="9" applyNumberFormat="1" applyFill="1" applyBorder="1" applyProtection="1"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6" fillId="4" borderId="51" xfId="184" applyNumberFormat="1" applyFont="1" applyFill="1" applyBorder="1" applyProtection="1"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3" fillId="4" borderId="51" xfId="184" applyNumberFormat="1" applyFont="1" applyFill="1" applyBorder="1" applyProtection="1"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8" fillId="0" borderId="1" xfId="0" applyNumberFormat="1" applyFont="1" applyFill="1" applyBorder="1" applyAlignment="1" applyProtection="1">
      <alignment horizontal="center" wrapText="1"/>
    </xf>
    <xf numFmtId="0" fontId="19" fillId="0" borderId="1" xfId="11" applyNumberFormat="1" applyFont="1" applyProtection="1">
      <alignment horizontal="center" vertical="top"/>
      <protection locked="0"/>
    </xf>
    <xf numFmtId="0" fontId="19" fillId="0" borderId="1" xfId="16" applyNumberFormat="1" applyFont="1" applyBorder="1" applyProtection="1">
      <protection locked="0"/>
    </xf>
    <xf numFmtId="0" fontId="19" fillId="0" borderId="1" xfId="0" applyNumberFormat="1" applyFont="1" applyFill="1" applyBorder="1" applyAlignment="1" applyProtection="1">
      <alignment horizontal="left"/>
    </xf>
    <xf numFmtId="0" fontId="19" fillId="0" borderId="1" xfId="20" applyNumberFormat="1" applyFont="1" applyBorder="1" applyProtection="1">
      <alignment horizontal="left"/>
      <protection locked="0"/>
    </xf>
    <xf numFmtId="49" fontId="19" fillId="0" borderId="1" xfId="21" applyNumberFormat="1" applyFont="1" applyBorder="1" applyProtection="1">
      <protection locked="0"/>
    </xf>
    <xf numFmtId="0" fontId="19" fillId="0" borderId="1" xfId="10" applyNumberFormat="1" applyFont="1" applyProtection="1">
      <alignment horizontal="left"/>
      <protection locked="0"/>
    </xf>
    <xf numFmtId="49" fontId="19" fillId="0" borderId="1" xfId="18" applyNumberFormat="1" applyFont="1" applyProtection="1">
      <protection locked="0"/>
    </xf>
    <xf numFmtId="0" fontId="19" fillId="0" borderId="1" xfId="17" applyNumberFormat="1" applyFont="1" applyBorder="1" applyProtection="1">
      <alignment horizontal="right"/>
      <protection locked="0"/>
    </xf>
    <xf numFmtId="0" fontId="19" fillId="0" borderId="1" xfId="5" applyNumberFormat="1" applyFont="1" applyAlignment="1" applyProtection="1">
      <protection locked="0"/>
    </xf>
    <xf numFmtId="0" fontId="19" fillId="0" borderId="1" xfId="22" applyNumberFormat="1" applyFont="1" applyProtection="1">
      <protection locked="0"/>
    </xf>
    <xf numFmtId="0" fontId="19" fillId="0" borderId="1" xfId="5" applyNumberFormat="1" applyFont="1" applyProtection="1">
      <protection locked="0"/>
    </xf>
    <xf numFmtId="0" fontId="21" fillId="0" borderId="1" xfId="1" applyNumberFormat="1" applyFont="1" applyProtection="1">
      <protection locked="0"/>
    </xf>
    <xf numFmtId="0" fontId="19" fillId="0" borderId="1" xfId="5" applyNumberFormat="1" applyFont="1" applyAlignment="1" applyProtection="1">
      <alignment horizontal="right"/>
      <protection locked="0"/>
    </xf>
    <xf numFmtId="49" fontId="19" fillId="4" borderId="51" xfId="24" applyNumberFormat="1" applyFont="1" applyFill="1" applyBorder="1" applyProtection="1">
      <alignment horizontal="center" vertical="center" wrapText="1"/>
      <protection locked="0"/>
    </xf>
    <xf numFmtId="49" fontId="19" fillId="4" borderId="51" xfId="25" applyNumberFormat="1" applyFont="1" applyFill="1" applyBorder="1" applyProtection="1">
      <alignment horizontal="center" vertical="center" wrapText="1"/>
      <protection locked="0"/>
    </xf>
    <xf numFmtId="49" fontId="21" fillId="4" borderId="51" xfId="38" applyNumberFormat="1" applyFont="1" applyFill="1" applyBorder="1" applyProtection="1">
      <alignment horizontal="center"/>
      <protection locked="0"/>
    </xf>
    <xf numFmtId="0" fontId="21" fillId="4" borderId="51" xfId="36" applyNumberFormat="1" applyFont="1" applyFill="1" applyBorder="1" applyAlignment="1" applyProtection="1">
      <alignment wrapText="1"/>
      <protection locked="0"/>
    </xf>
    <xf numFmtId="43" fontId="21" fillId="4" borderId="51" xfId="185" applyFont="1" applyFill="1" applyBorder="1" applyAlignment="1" applyProtection="1">
      <alignment wrapText="1"/>
      <protection locked="0"/>
    </xf>
    <xf numFmtId="165" fontId="21" fillId="4" borderId="51" xfId="184" applyNumberFormat="1" applyFont="1" applyFill="1" applyBorder="1" applyAlignment="1" applyProtection="1">
      <alignment horizontal="right"/>
      <protection locked="0"/>
    </xf>
    <xf numFmtId="0" fontId="19" fillId="4" borderId="51" xfId="36" applyNumberFormat="1" applyFont="1" applyFill="1" applyBorder="1" applyAlignment="1" applyProtection="1">
      <alignment wrapText="1"/>
      <protection locked="0"/>
    </xf>
    <xf numFmtId="43" fontId="19" fillId="4" borderId="51" xfId="185" applyFont="1" applyFill="1" applyBorder="1" applyAlignment="1" applyProtection="1">
      <alignment wrapText="1"/>
      <protection locked="0"/>
    </xf>
    <xf numFmtId="165" fontId="19" fillId="4" borderId="51" xfId="184" applyNumberFormat="1" applyFont="1" applyFill="1" applyBorder="1" applyAlignment="1" applyProtection="1">
      <alignment horizontal="right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4" fontId="22" fillId="4" borderId="51" xfId="29" applyNumberFormat="1" applyFont="1" applyFill="1" applyBorder="1" applyProtection="1">
      <alignment horizontal="right"/>
      <protection locked="0"/>
    </xf>
    <xf numFmtId="165" fontId="21" fillId="4" borderId="51" xfId="184" applyNumberFormat="1" applyFont="1" applyFill="1" applyBorder="1" applyAlignment="1" applyProtection="1">
      <alignment wrapText="1"/>
      <protection locked="0"/>
    </xf>
    <xf numFmtId="165" fontId="19" fillId="4" borderId="51" xfId="184" applyNumberFormat="1" applyFont="1" applyFill="1" applyBorder="1" applyAlignment="1" applyProtection="1">
      <alignment wrapText="1"/>
      <protection locked="0"/>
    </xf>
    <xf numFmtId="43" fontId="19" fillId="4" borderId="53" xfId="185" applyFont="1" applyFill="1" applyBorder="1" applyAlignment="1" applyProtection="1">
      <alignment wrapText="1"/>
      <protection locked="0"/>
    </xf>
    <xf numFmtId="43" fontId="22" fillId="4" borderId="51" xfId="185" applyFont="1" applyFill="1" applyBorder="1" applyAlignment="1" applyProtection="1">
      <alignment wrapText="1"/>
    </xf>
    <xf numFmtId="0" fontId="17" fillId="4" borderId="51" xfId="0" applyFont="1" applyFill="1" applyBorder="1" applyProtection="1">
      <protection locked="0"/>
    </xf>
    <xf numFmtId="43" fontId="17" fillId="4" borderId="51" xfId="185" applyFont="1" applyFill="1" applyBorder="1" applyProtection="1">
      <protection locked="0"/>
    </xf>
    <xf numFmtId="49" fontId="19" fillId="4" borderId="51" xfId="38" applyNumberFormat="1" applyFont="1" applyFill="1" applyBorder="1" applyAlignment="1" applyProtection="1">
      <alignment horizontal="center" vertical="top"/>
      <protection locked="0"/>
    </xf>
    <xf numFmtId="0" fontId="19" fillId="4" borderId="51" xfId="36" applyNumberFormat="1" applyFont="1" applyFill="1" applyBorder="1" applyAlignment="1" applyProtection="1">
      <alignment vertical="top" wrapText="1"/>
      <protection locked="0"/>
    </xf>
    <xf numFmtId="49" fontId="21" fillId="4" borderId="51" xfId="38" applyNumberFormat="1" applyFont="1" applyFill="1" applyBorder="1" applyAlignment="1" applyProtection="1">
      <alignment horizontal="center" vertical="top"/>
      <protection locked="0"/>
    </xf>
    <xf numFmtId="0" fontId="21" fillId="4" borderId="51" xfId="36" applyNumberFormat="1" applyFont="1" applyFill="1" applyBorder="1" applyAlignment="1" applyProtection="1">
      <alignment vertical="top" wrapText="1"/>
      <protection locked="0"/>
    </xf>
    <xf numFmtId="0" fontId="19" fillId="4" borderId="53" xfId="36" applyNumberFormat="1" applyFont="1" applyFill="1" applyBorder="1" applyAlignment="1" applyProtection="1">
      <alignment vertical="top" wrapText="1"/>
      <protection locked="0"/>
    </xf>
    <xf numFmtId="49" fontId="22" fillId="4" borderId="51" xfId="158" applyNumberFormat="1" applyFont="1" applyFill="1" applyBorder="1" applyAlignment="1" applyProtection="1">
      <alignment horizontal="center" vertical="top"/>
    </xf>
    <xf numFmtId="0" fontId="22" fillId="4" borderId="51" xfId="32" applyNumberFormat="1" applyFont="1" applyFill="1" applyBorder="1" applyAlignment="1" applyProtection="1">
      <alignment vertical="top" wrapText="1"/>
    </xf>
    <xf numFmtId="49" fontId="19" fillId="4" borderId="52" xfId="38" applyNumberFormat="1" applyFont="1" applyFill="1" applyBorder="1" applyAlignment="1" applyProtection="1">
      <alignment horizontal="center" vertical="top"/>
      <protection locked="0"/>
    </xf>
    <xf numFmtId="4" fontId="19" fillId="4" borderId="51" xfId="29" applyNumberFormat="1" applyFont="1" applyFill="1" applyBorder="1" applyAlignment="1" applyProtection="1">
      <alignment horizontal="right"/>
      <protection locked="0"/>
    </xf>
    <xf numFmtId="4" fontId="22" fillId="4" borderId="51" xfId="29" applyNumberFormat="1" applyFont="1" applyFill="1" applyBorder="1" applyAlignment="1" applyProtection="1">
      <alignment horizontal="right"/>
      <protection locked="0"/>
    </xf>
    <xf numFmtId="4" fontId="17" fillId="4" borderId="51" xfId="29" applyNumberFormat="1" applyFont="1" applyFill="1" applyBorder="1" applyAlignment="1" applyProtection="1">
      <alignment horizontal="right"/>
      <protection locked="0"/>
    </xf>
    <xf numFmtId="0" fontId="19" fillId="0" borderId="51" xfId="36" applyNumberFormat="1" applyFont="1" applyFill="1" applyBorder="1" applyAlignment="1" applyProtection="1">
      <alignment vertical="top" wrapText="1"/>
      <protection locked="0"/>
    </xf>
    <xf numFmtId="4" fontId="23" fillId="4" borderId="51" xfId="29" applyNumberFormat="1" applyFont="1" applyFill="1" applyBorder="1" applyAlignment="1" applyProtection="1">
      <alignment horizontal="right"/>
      <protection locked="0"/>
    </xf>
    <xf numFmtId="0" fontId="21" fillId="4" borderId="53" xfId="36" applyNumberFormat="1" applyFont="1" applyFill="1" applyBorder="1" applyAlignment="1" applyProtection="1">
      <alignment vertical="top" wrapText="1"/>
      <protection locked="0"/>
    </xf>
    <xf numFmtId="43" fontId="21" fillId="4" borderId="53" xfId="185" applyFont="1" applyFill="1" applyBorder="1" applyAlignment="1" applyProtection="1">
      <alignment wrapText="1"/>
      <protection locked="0"/>
    </xf>
    <xf numFmtId="0" fontId="19" fillId="0" borderId="1" xfId="5" applyNumberFormat="1" applyFont="1" applyAlignment="1" applyProtection="1">
      <alignment horizontal="right"/>
    </xf>
    <xf numFmtId="0" fontId="21" fillId="0" borderId="1" xfId="5" applyNumberFormat="1" applyFont="1" applyAlignment="1" applyProtection="1">
      <alignment horizontal="center" wrapText="1"/>
      <protection locked="0"/>
    </xf>
    <xf numFmtId="0" fontId="18" fillId="0" borderId="1" xfId="0" applyNumberFormat="1" applyFont="1" applyFill="1" applyBorder="1" applyAlignment="1" applyProtection="1">
      <alignment horizontal="center" wrapText="1"/>
    </xf>
    <xf numFmtId="0" fontId="19" fillId="0" borderId="1" xfId="16" applyNumberFormat="1" applyFont="1" applyAlignment="1" applyProtection="1">
      <alignment horizontal="right"/>
    </xf>
    <xf numFmtId="0" fontId="20" fillId="0" borderId="1" xfId="0" applyFont="1" applyBorder="1" applyAlignment="1"/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9" fillId="4" borderId="55" xfId="0" applyNumberFormat="1" applyFont="1" applyFill="1" applyBorder="1" applyAlignment="1" applyProtection="1">
      <alignment horizontal="center" vertical="center" wrapText="1"/>
    </xf>
    <xf numFmtId="49" fontId="19" fillId="4" borderId="56" xfId="0" applyNumberFormat="1" applyFont="1" applyFill="1" applyBorder="1" applyAlignment="1" applyProtection="1">
      <alignment horizontal="center" vertical="center" wrapText="1"/>
    </xf>
    <xf numFmtId="49" fontId="19" fillId="4" borderId="23" xfId="0" applyNumberFormat="1" applyFont="1" applyFill="1" applyBorder="1" applyAlignment="1" applyProtection="1">
      <alignment horizontal="center" vertical="center" wrapText="1"/>
    </xf>
    <xf numFmtId="49" fontId="19" fillId="4" borderId="57" xfId="0" applyNumberFormat="1" applyFont="1" applyFill="1" applyBorder="1" applyAlignment="1" applyProtection="1">
      <alignment horizontal="center" vertical="center" wrapText="1"/>
    </xf>
    <xf numFmtId="49" fontId="22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22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9" fillId="4" borderId="51" xfId="0" applyNumberFormat="1" applyFont="1" applyFill="1" applyBorder="1" applyAlignment="1" applyProtection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view="pageBreakPreview" zoomScale="80" zoomScaleNormal="100" zoomScaleSheetLayoutView="80" workbookViewId="0">
      <selection activeCell="E16" sqref="E16"/>
    </sheetView>
  </sheetViews>
  <sheetFormatPr defaultColWidth="9.140625" defaultRowHeight="15" x14ac:dyDescent="0.25"/>
  <cols>
    <col min="1" max="1" width="38.140625" style="1" customWidth="1"/>
    <col min="2" max="2" width="73.42578125" style="1" customWidth="1"/>
    <col min="3" max="3" width="18.28515625" style="1" hidden="1" customWidth="1"/>
    <col min="4" max="4" width="0.140625" style="1" hidden="1" customWidth="1"/>
    <col min="5" max="5" width="44.85546875" style="1" customWidth="1"/>
    <col min="6" max="6" width="21.85546875" style="1" hidden="1" customWidth="1"/>
    <col min="7" max="7" width="15" style="1" hidden="1" customWidth="1"/>
    <col min="8" max="16384" width="9.140625" style="1"/>
  </cols>
  <sheetData>
    <row r="1" spans="1:8" ht="17.100000000000001" customHeight="1" x14ac:dyDescent="0.3">
      <c r="A1" s="62"/>
      <c r="B1" s="62"/>
      <c r="C1" s="14"/>
      <c r="D1" s="60" t="s">
        <v>93</v>
      </c>
      <c r="E1" s="60"/>
      <c r="F1" s="60"/>
      <c r="G1" s="4"/>
    </row>
    <row r="2" spans="1:8" ht="23.25" customHeight="1" x14ac:dyDescent="0.3">
      <c r="A2" s="15"/>
      <c r="B2" s="15"/>
      <c r="C2" s="15"/>
      <c r="D2" s="63" t="s">
        <v>152</v>
      </c>
      <c r="E2" s="63"/>
      <c r="F2" s="63"/>
      <c r="G2" s="5"/>
    </row>
    <row r="3" spans="1:8" ht="21.75" customHeight="1" x14ac:dyDescent="0.3">
      <c r="A3" s="16"/>
      <c r="B3" s="17"/>
      <c r="C3" s="17"/>
      <c r="D3" s="60" t="s">
        <v>153</v>
      </c>
      <c r="E3" s="60"/>
      <c r="F3" s="60"/>
      <c r="G3" s="4"/>
    </row>
    <row r="4" spans="1:8" ht="20.25" customHeight="1" x14ac:dyDescent="0.3">
      <c r="A4" s="16"/>
      <c r="B4" s="60" t="s">
        <v>154</v>
      </c>
      <c r="C4" s="64"/>
      <c r="D4" s="64"/>
      <c r="E4" s="64"/>
      <c r="F4" s="64"/>
      <c r="G4" s="4"/>
    </row>
    <row r="5" spans="1:8" ht="18" customHeight="1" x14ac:dyDescent="0.3">
      <c r="A5" s="18"/>
      <c r="B5" s="19"/>
      <c r="C5" s="19"/>
      <c r="D5" s="60" t="s">
        <v>281</v>
      </c>
      <c r="E5" s="60"/>
      <c r="F5" s="60"/>
      <c r="G5" s="4"/>
    </row>
    <row r="6" spans="1:8" ht="14.1" customHeight="1" x14ac:dyDescent="0.3">
      <c r="A6" s="20"/>
      <c r="B6" s="21"/>
      <c r="C6" s="21"/>
      <c r="D6" s="22"/>
      <c r="E6" s="23"/>
      <c r="F6" s="23"/>
      <c r="G6" s="2"/>
    </row>
    <row r="7" spans="1:8" ht="15" customHeight="1" x14ac:dyDescent="0.3">
      <c r="A7" s="24"/>
      <c r="B7" s="24"/>
      <c r="C7" s="24"/>
      <c r="D7" s="24"/>
      <c r="E7" s="25"/>
      <c r="F7" s="25"/>
      <c r="G7" s="2"/>
    </row>
    <row r="8" spans="1:8" ht="43.5" customHeight="1" x14ac:dyDescent="0.3">
      <c r="A8" s="61" t="s">
        <v>155</v>
      </c>
      <c r="B8" s="61"/>
      <c r="C8" s="61"/>
      <c r="D8" s="61"/>
      <c r="E8" s="61"/>
      <c r="F8" s="61"/>
      <c r="G8" s="2"/>
      <c r="H8" s="1" t="s">
        <v>135</v>
      </c>
    </row>
    <row r="9" spans="1:8" ht="24.75" customHeight="1" x14ac:dyDescent="0.3">
      <c r="A9" s="26"/>
      <c r="B9" s="20"/>
      <c r="C9" s="20"/>
      <c r="D9" s="21"/>
      <c r="E9" s="27" t="s">
        <v>156</v>
      </c>
      <c r="F9" s="25"/>
      <c r="G9" s="2"/>
    </row>
    <row r="10" spans="1:8" ht="11.25" customHeight="1" x14ac:dyDescent="0.25">
      <c r="A10" s="69" t="s">
        <v>84</v>
      </c>
      <c r="B10" s="67" t="s">
        <v>85</v>
      </c>
      <c r="C10" s="73" t="s">
        <v>126</v>
      </c>
      <c r="D10" s="71" t="s">
        <v>137</v>
      </c>
      <c r="E10" s="71" t="s">
        <v>157</v>
      </c>
      <c r="F10" s="71" t="s">
        <v>136</v>
      </c>
      <c r="G10" s="65" t="s">
        <v>127</v>
      </c>
    </row>
    <row r="11" spans="1:8" ht="53.25" customHeight="1" x14ac:dyDescent="0.25">
      <c r="A11" s="70"/>
      <c r="B11" s="68"/>
      <c r="C11" s="74"/>
      <c r="D11" s="72"/>
      <c r="E11" s="72"/>
      <c r="F11" s="72"/>
      <c r="G11" s="66"/>
    </row>
    <row r="12" spans="1:8" ht="11.45" customHeight="1" x14ac:dyDescent="0.25">
      <c r="A12" s="28" t="s">
        <v>0</v>
      </c>
      <c r="B12" s="28" t="s">
        <v>1</v>
      </c>
      <c r="C12" s="28"/>
      <c r="D12" s="29" t="s">
        <v>2</v>
      </c>
      <c r="E12" s="29" t="s">
        <v>2</v>
      </c>
      <c r="F12" s="29" t="s">
        <v>148</v>
      </c>
      <c r="G12" s="8"/>
    </row>
    <row r="13" spans="1:8" ht="27.75" customHeight="1" x14ac:dyDescent="0.3">
      <c r="A13" s="30" t="s">
        <v>4</v>
      </c>
      <c r="B13" s="31" t="s">
        <v>3</v>
      </c>
      <c r="C13" s="32" t="e">
        <f>C14+C20+C26+C34+C37+C46+C53+C59+C63</f>
        <v>#REF!</v>
      </c>
      <c r="D13" s="32" t="e">
        <f>D14+D20+++D26++D34+D37+D46+D53+D59+D63</f>
        <v>#REF!</v>
      </c>
      <c r="E13" s="32">
        <f>E14+E20+++E26++E34+E37+E46+E53+E59+E63</f>
        <v>55933897.710000001</v>
      </c>
      <c r="F13" s="33" t="e">
        <f>E13/D13</f>
        <v>#REF!</v>
      </c>
      <c r="G13" s="10" t="e">
        <f>E13/C13</f>
        <v>#REF!</v>
      </c>
    </row>
    <row r="14" spans="1:8" ht="26.25" customHeight="1" x14ac:dyDescent="0.3">
      <c r="A14" s="30" t="s">
        <v>184</v>
      </c>
      <c r="B14" s="31" t="s">
        <v>5</v>
      </c>
      <c r="C14" s="32">
        <f>C15</f>
        <v>7575174.8300000001</v>
      </c>
      <c r="D14" s="32">
        <f t="shared" ref="D14:E14" si="0">D15</f>
        <v>36410170</v>
      </c>
      <c r="E14" s="32">
        <f t="shared" si="0"/>
        <v>37294454.030000001</v>
      </c>
      <c r="F14" s="33">
        <f t="shared" ref="F14:F85" si="1">E14/D14</f>
        <v>1.0242867317016098</v>
      </c>
      <c r="G14" s="10">
        <f t="shared" ref="G14:G63" si="2">E14/C14</f>
        <v>4.9232466401042787</v>
      </c>
    </row>
    <row r="15" spans="1:8" ht="33" customHeight="1" x14ac:dyDescent="0.3">
      <c r="A15" s="45" t="s">
        <v>179</v>
      </c>
      <c r="B15" s="46" t="s">
        <v>6</v>
      </c>
      <c r="C15" s="35">
        <f>C16+C17+C18+C19</f>
        <v>7575174.8300000001</v>
      </c>
      <c r="D15" s="35">
        <f t="shared" ref="D15:E15" si="3">D16+D17+D18+D19</f>
        <v>36410170</v>
      </c>
      <c r="E15" s="35">
        <f t="shared" si="3"/>
        <v>37294454.030000001</v>
      </c>
      <c r="F15" s="36">
        <f t="shared" si="1"/>
        <v>1.0242867317016098</v>
      </c>
      <c r="G15" s="12">
        <f t="shared" si="2"/>
        <v>4.9232466401042787</v>
      </c>
    </row>
    <row r="16" spans="1:8" ht="95.25" customHeight="1" x14ac:dyDescent="0.3">
      <c r="A16" s="45" t="s">
        <v>180</v>
      </c>
      <c r="B16" s="46" t="s">
        <v>7</v>
      </c>
      <c r="C16" s="35">
        <v>7497912.4800000004</v>
      </c>
      <c r="D16" s="37">
        <v>36147490</v>
      </c>
      <c r="E16" s="53">
        <v>37022389.149999999</v>
      </c>
      <c r="F16" s="36">
        <f t="shared" si="1"/>
        <v>1.0242035933891951</v>
      </c>
      <c r="G16" s="12">
        <f t="shared" si="2"/>
        <v>4.9376928910218485</v>
      </c>
    </row>
    <row r="17" spans="1:7" ht="125.25" customHeight="1" x14ac:dyDescent="0.3">
      <c r="A17" s="45" t="s">
        <v>181</v>
      </c>
      <c r="B17" s="46" t="s">
        <v>8</v>
      </c>
      <c r="C17" s="35">
        <v>48209.32</v>
      </c>
      <c r="D17" s="38">
        <v>3700</v>
      </c>
      <c r="E17" s="54">
        <v>3747.63</v>
      </c>
      <c r="F17" s="36">
        <f t="shared" si="1"/>
        <v>1.0128729729729731</v>
      </c>
      <c r="G17" s="12">
        <f t="shared" si="2"/>
        <v>7.7736628519132822E-2</v>
      </c>
    </row>
    <row r="18" spans="1:7" ht="54.75" customHeight="1" x14ac:dyDescent="0.3">
      <c r="A18" s="45" t="s">
        <v>182</v>
      </c>
      <c r="B18" s="46" t="s">
        <v>9</v>
      </c>
      <c r="C18" s="35">
        <v>2869.39</v>
      </c>
      <c r="D18" s="38">
        <v>256300</v>
      </c>
      <c r="E18" s="54">
        <v>264964</v>
      </c>
      <c r="F18" s="36">
        <f t="shared" si="1"/>
        <v>1.0338041357783847</v>
      </c>
      <c r="G18" s="12">
        <f t="shared" si="2"/>
        <v>92.341577826646088</v>
      </c>
    </row>
    <row r="19" spans="1:7" ht="111" customHeight="1" x14ac:dyDescent="0.3">
      <c r="A19" s="45" t="s">
        <v>183</v>
      </c>
      <c r="B19" s="46" t="s">
        <v>10</v>
      </c>
      <c r="C19" s="35">
        <v>26183.64</v>
      </c>
      <c r="D19" s="38">
        <v>2680</v>
      </c>
      <c r="E19" s="54">
        <v>3353.25</v>
      </c>
      <c r="F19" s="36">
        <f t="shared" si="1"/>
        <v>1.2512126865671642</v>
      </c>
      <c r="G19" s="12">
        <f t="shared" si="2"/>
        <v>0.12806660953175342</v>
      </c>
    </row>
    <row r="20" spans="1:7" ht="64.5" customHeight="1" x14ac:dyDescent="0.3">
      <c r="A20" s="47" t="s">
        <v>12</v>
      </c>
      <c r="B20" s="48" t="s">
        <v>11</v>
      </c>
      <c r="C20" s="32">
        <f>C21</f>
        <v>1625442.8399999999</v>
      </c>
      <c r="D20" s="32">
        <f t="shared" ref="D20:G20" si="4">D21</f>
        <v>7198690</v>
      </c>
      <c r="E20" s="32">
        <f t="shared" si="4"/>
        <v>7337088.3799999999</v>
      </c>
      <c r="F20" s="39">
        <f t="shared" si="4"/>
        <v>1.0192254951942645</v>
      </c>
      <c r="G20" s="9">
        <f t="shared" si="4"/>
        <v>0</v>
      </c>
    </row>
    <row r="21" spans="1:7" ht="45" customHeight="1" x14ac:dyDescent="0.3">
      <c r="A21" s="45" t="s">
        <v>185</v>
      </c>
      <c r="B21" s="46" t="s">
        <v>13</v>
      </c>
      <c r="C21" s="35">
        <f>C22+C23+C24+C25</f>
        <v>1625442.8399999999</v>
      </c>
      <c r="D21" s="35">
        <f t="shared" ref="D21:E21" si="5">D22+D23+D24+D25</f>
        <v>7198690</v>
      </c>
      <c r="E21" s="35">
        <f t="shared" si="5"/>
        <v>7337088.3799999999</v>
      </c>
      <c r="F21" s="40">
        <f>E21/D21</f>
        <v>1.0192254951942645</v>
      </c>
      <c r="G21" s="11">
        <f t="shared" ref="G21" si="6">G22+G23+G24+G25</f>
        <v>0</v>
      </c>
    </row>
    <row r="22" spans="1:7" ht="141" customHeight="1" x14ac:dyDescent="0.3">
      <c r="A22" s="45" t="s">
        <v>186</v>
      </c>
      <c r="B22" s="46" t="s">
        <v>122</v>
      </c>
      <c r="C22" s="35">
        <v>714045.43999999994</v>
      </c>
      <c r="D22" s="38">
        <v>3305383</v>
      </c>
      <c r="E22" s="54">
        <v>3387237.2</v>
      </c>
      <c r="F22" s="36">
        <f t="shared" si="1"/>
        <v>1.0247639078436599</v>
      </c>
      <c r="G22" s="12"/>
    </row>
    <row r="23" spans="1:7" ht="169.5" customHeight="1" x14ac:dyDescent="0.3">
      <c r="A23" s="45" t="s">
        <v>187</v>
      </c>
      <c r="B23" s="46" t="s">
        <v>123</v>
      </c>
      <c r="C23" s="35">
        <v>4989.04</v>
      </c>
      <c r="D23" s="38">
        <v>18831</v>
      </c>
      <c r="E23" s="54">
        <v>23821.54</v>
      </c>
      <c r="F23" s="36">
        <f t="shared" si="1"/>
        <v>1.2650172587754236</v>
      </c>
      <c r="G23" s="12"/>
    </row>
    <row r="24" spans="1:7" ht="155.25" customHeight="1" x14ac:dyDescent="0.3">
      <c r="A24" s="45" t="s">
        <v>188</v>
      </c>
      <c r="B24" s="56" t="s">
        <v>124</v>
      </c>
      <c r="C24" s="35">
        <v>1046937.95</v>
      </c>
      <c r="D24" s="38">
        <v>4348043</v>
      </c>
      <c r="E24" s="54">
        <v>4503640.55</v>
      </c>
      <c r="F24" s="36">
        <f t="shared" si="1"/>
        <v>1.0357856511538639</v>
      </c>
      <c r="G24" s="12"/>
    </row>
    <row r="25" spans="1:7" ht="132.75" customHeight="1" x14ac:dyDescent="0.3">
      <c r="A25" s="45" t="s">
        <v>189</v>
      </c>
      <c r="B25" s="46" t="s">
        <v>125</v>
      </c>
      <c r="C25" s="35">
        <v>-140529.59</v>
      </c>
      <c r="D25" s="38">
        <v>-473567</v>
      </c>
      <c r="E25" s="54">
        <v>-577610.91</v>
      </c>
      <c r="F25" s="36">
        <f t="shared" si="1"/>
        <v>1.219702618636856</v>
      </c>
      <c r="G25" s="12"/>
    </row>
    <row r="26" spans="1:7" ht="29.25" customHeight="1" x14ac:dyDescent="0.3">
      <c r="A26" s="47" t="s">
        <v>15</v>
      </c>
      <c r="B26" s="48" t="s">
        <v>14</v>
      </c>
      <c r="C26" s="32">
        <f>C27+C29</f>
        <v>452660.65</v>
      </c>
      <c r="D26" s="13">
        <f>D27+D29+D32</f>
        <v>1305509</v>
      </c>
      <c r="E26" s="55">
        <f>E27+E29+E32</f>
        <v>1400146.0299999998</v>
      </c>
      <c r="F26" s="33">
        <f t="shared" si="1"/>
        <v>1.0724905228535382</v>
      </c>
      <c r="G26" s="10">
        <f t="shared" si="2"/>
        <v>3.0931472174574921</v>
      </c>
    </row>
    <row r="27" spans="1:7" ht="35.25" customHeight="1" x14ac:dyDescent="0.3">
      <c r="A27" s="45" t="s">
        <v>275</v>
      </c>
      <c r="B27" s="46" t="s">
        <v>16</v>
      </c>
      <c r="C27" s="35">
        <v>279361.99</v>
      </c>
      <c r="D27" s="38">
        <v>367000</v>
      </c>
      <c r="E27" s="54">
        <v>363777.26</v>
      </c>
      <c r="F27" s="36">
        <f t="shared" si="1"/>
        <v>0.99121869209809266</v>
      </c>
      <c r="G27" s="12">
        <f t="shared" si="2"/>
        <v>1.3021716375946493</v>
      </c>
    </row>
    <row r="28" spans="1:7" ht="43.5" customHeight="1" x14ac:dyDescent="0.3">
      <c r="A28" s="45" t="s">
        <v>274</v>
      </c>
      <c r="B28" s="46" t="s">
        <v>16</v>
      </c>
      <c r="C28" s="35">
        <v>279361.93</v>
      </c>
      <c r="D28" s="38">
        <v>367000</v>
      </c>
      <c r="E28" s="54">
        <v>363777.26</v>
      </c>
      <c r="F28" s="36">
        <f t="shared" si="1"/>
        <v>0.99121869209809266</v>
      </c>
      <c r="G28" s="12">
        <f t="shared" si="2"/>
        <v>1.302171917268756</v>
      </c>
    </row>
    <row r="29" spans="1:7" ht="26.25" customHeight="1" x14ac:dyDescent="0.3">
      <c r="A29" s="45" t="s">
        <v>273</v>
      </c>
      <c r="B29" s="46" t="s">
        <v>17</v>
      </c>
      <c r="C29" s="35">
        <v>173298.66</v>
      </c>
      <c r="D29" s="38">
        <v>330386</v>
      </c>
      <c r="E29" s="57">
        <v>330488.69</v>
      </c>
      <c r="F29" s="36">
        <f t="shared" si="1"/>
        <v>1.0003108182550109</v>
      </c>
      <c r="G29" s="12">
        <f t="shared" si="2"/>
        <v>1.9070470019791266</v>
      </c>
    </row>
    <row r="30" spans="1:7" ht="23.25" customHeight="1" x14ac:dyDescent="0.3">
      <c r="A30" s="45" t="s">
        <v>272</v>
      </c>
      <c r="B30" s="46" t="s">
        <v>17</v>
      </c>
      <c r="C30" s="35">
        <v>173298.66</v>
      </c>
      <c r="D30" s="38">
        <v>330386</v>
      </c>
      <c r="E30" s="54">
        <v>330513.63</v>
      </c>
      <c r="F30" s="36">
        <f t="shared" si="1"/>
        <v>1.0003863057151332</v>
      </c>
      <c r="G30" s="12">
        <f t="shared" si="2"/>
        <v>1.9071909153827271</v>
      </c>
    </row>
    <row r="31" spans="1:7" ht="43.5" customHeight="1" x14ac:dyDescent="0.3">
      <c r="A31" s="45" t="s">
        <v>271</v>
      </c>
      <c r="B31" s="46" t="s">
        <v>149</v>
      </c>
      <c r="C31" s="35"/>
      <c r="D31" s="38"/>
      <c r="E31" s="54">
        <v>-24.94</v>
      </c>
      <c r="F31" s="36"/>
      <c r="G31" s="12"/>
    </row>
    <row r="32" spans="1:7" ht="37.5" customHeight="1" x14ac:dyDescent="0.3">
      <c r="A32" s="45" t="s">
        <v>270</v>
      </c>
      <c r="B32" s="46" t="s">
        <v>146</v>
      </c>
      <c r="C32" s="35"/>
      <c r="D32" s="38">
        <v>608123</v>
      </c>
      <c r="E32" s="54">
        <v>705880.08</v>
      </c>
      <c r="F32" s="36">
        <f t="shared" si="1"/>
        <v>1.1607521504695595</v>
      </c>
      <c r="G32" s="12"/>
    </row>
    <row r="33" spans="1:7" ht="63" customHeight="1" x14ac:dyDescent="0.3">
      <c r="A33" s="45" t="s">
        <v>269</v>
      </c>
      <c r="B33" s="46" t="s">
        <v>147</v>
      </c>
      <c r="C33" s="35"/>
      <c r="D33" s="38">
        <v>608123</v>
      </c>
      <c r="E33" s="57">
        <v>705880.08</v>
      </c>
      <c r="F33" s="36">
        <f t="shared" si="1"/>
        <v>1.1607521504695595</v>
      </c>
      <c r="G33" s="12"/>
    </row>
    <row r="34" spans="1:7" ht="24" customHeight="1" x14ac:dyDescent="0.3">
      <c r="A34" s="47" t="s">
        <v>19</v>
      </c>
      <c r="B34" s="48" t="s">
        <v>18</v>
      </c>
      <c r="C34" s="32">
        <v>71817.31</v>
      </c>
      <c r="D34" s="13">
        <f>D35</f>
        <v>292898</v>
      </c>
      <c r="E34" s="55">
        <f>E35</f>
        <v>307016.53999999998</v>
      </c>
      <c r="F34" s="33">
        <f t="shared" si="1"/>
        <v>1.0482029238847652</v>
      </c>
      <c r="G34" s="10">
        <f t="shared" si="2"/>
        <v>4.2749657429385755</v>
      </c>
    </row>
    <row r="35" spans="1:7" ht="41.25" customHeight="1" x14ac:dyDescent="0.3">
      <c r="A35" s="45" t="s">
        <v>190</v>
      </c>
      <c r="B35" s="46" t="s">
        <v>20</v>
      </c>
      <c r="C35" s="35">
        <v>71817.31</v>
      </c>
      <c r="D35" s="38">
        <v>292898</v>
      </c>
      <c r="E35" s="54">
        <v>307016.53999999998</v>
      </c>
      <c r="F35" s="36">
        <f t="shared" si="1"/>
        <v>1.0482029238847652</v>
      </c>
      <c r="G35" s="12">
        <f t="shared" si="2"/>
        <v>4.2749657429385755</v>
      </c>
    </row>
    <row r="36" spans="1:7" ht="72.75" customHeight="1" x14ac:dyDescent="0.3">
      <c r="A36" s="45" t="s">
        <v>191</v>
      </c>
      <c r="B36" s="46" t="s">
        <v>21</v>
      </c>
      <c r="C36" s="35">
        <v>71817.31</v>
      </c>
      <c r="D36" s="38">
        <v>292898</v>
      </c>
      <c r="E36" s="54">
        <v>307016.53999999998</v>
      </c>
      <c r="F36" s="36">
        <f t="shared" si="1"/>
        <v>1.0482029238847652</v>
      </c>
      <c r="G36" s="12">
        <f t="shared" si="2"/>
        <v>4.2749657429385755</v>
      </c>
    </row>
    <row r="37" spans="1:7" ht="63" customHeight="1" x14ac:dyDescent="0.3">
      <c r="A37" s="47" t="s">
        <v>23</v>
      </c>
      <c r="B37" s="48" t="s">
        <v>22</v>
      </c>
      <c r="C37" s="32">
        <f>C38</f>
        <v>403780.31</v>
      </c>
      <c r="D37" s="13">
        <f>D38</f>
        <v>1422013</v>
      </c>
      <c r="E37" s="55">
        <f>E38+E43</f>
        <v>1466267.88</v>
      </c>
      <c r="F37" s="33">
        <f t="shared" si="1"/>
        <v>1.0311212907336289</v>
      </c>
      <c r="G37" s="10">
        <f t="shared" si="2"/>
        <v>3.6313506223223215</v>
      </c>
    </row>
    <row r="38" spans="1:7" ht="112.5" customHeight="1" x14ac:dyDescent="0.3">
      <c r="A38" s="45" t="s">
        <v>276</v>
      </c>
      <c r="B38" s="46" t="s">
        <v>24</v>
      </c>
      <c r="C38" s="35">
        <f>C39+C41</f>
        <v>403780.31</v>
      </c>
      <c r="D38" s="38">
        <f>D39+D41</f>
        <v>1422013</v>
      </c>
      <c r="E38" s="54">
        <f>E39+E41</f>
        <v>1466267.88</v>
      </c>
      <c r="F38" s="36">
        <f t="shared" si="1"/>
        <v>1.0311212907336289</v>
      </c>
      <c r="G38" s="12">
        <f t="shared" si="2"/>
        <v>3.6313506223223215</v>
      </c>
    </row>
    <row r="39" spans="1:7" ht="85.5" customHeight="1" x14ac:dyDescent="0.3">
      <c r="A39" s="45" t="s">
        <v>192</v>
      </c>
      <c r="B39" s="46" t="s">
        <v>25</v>
      </c>
      <c r="C39" s="35">
        <v>200914.09</v>
      </c>
      <c r="D39" s="38">
        <v>708901</v>
      </c>
      <c r="E39" s="54">
        <v>753071.9</v>
      </c>
      <c r="F39" s="36">
        <f t="shared" si="1"/>
        <v>1.0623089824954401</v>
      </c>
      <c r="G39" s="12">
        <f t="shared" si="2"/>
        <v>3.7482284094659564</v>
      </c>
    </row>
    <row r="40" spans="1:7" ht="93" customHeight="1" x14ac:dyDescent="0.3">
      <c r="A40" s="45" t="s">
        <v>193</v>
      </c>
      <c r="B40" s="46" t="s">
        <v>26</v>
      </c>
      <c r="C40" s="35">
        <v>200914.09</v>
      </c>
      <c r="D40" s="38">
        <v>708901</v>
      </c>
      <c r="E40" s="54">
        <v>753071.9</v>
      </c>
      <c r="F40" s="36">
        <f t="shared" si="1"/>
        <v>1.0623089824954401</v>
      </c>
      <c r="G40" s="12">
        <f t="shared" si="2"/>
        <v>3.7482284094659564</v>
      </c>
    </row>
    <row r="41" spans="1:7" ht="120" customHeight="1" x14ac:dyDescent="0.3">
      <c r="A41" s="45" t="s">
        <v>194</v>
      </c>
      <c r="B41" s="46" t="s">
        <v>27</v>
      </c>
      <c r="C41" s="35">
        <v>202866.22</v>
      </c>
      <c r="D41" s="38">
        <v>713112</v>
      </c>
      <c r="E41" s="54">
        <v>713195.98</v>
      </c>
      <c r="F41" s="36">
        <f t="shared" si="1"/>
        <v>1.0001177655122897</v>
      </c>
      <c r="G41" s="12">
        <f t="shared" si="2"/>
        <v>3.515597520375743</v>
      </c>
    </row>
    <row r="42" spans="1:7" ht="99.75" customHeight="1" x14ac:dyDescent="0.3">
      <c r="A42" s="45" t="s">
        <v>195</v>
      </c>
      <c r="B42" s="46" t="s">
        <v>28</v>
      </c>
      <c r="C42" s="35">
        <v>202866.22</v>
      </c>
      <c r="D42" s="38">
        <v>713112</v>
      </c>
      <c r="E42" s="54">
        <v>713195.98</v>
      </c>
      <c r="F42" s="36">
        <f t="shared" si="1"/>
        <v>1.0001177655122897</v>
      </c>
      <c r="G42" s="12">
        <f t="shared" si="2"/>
        <v>3.515597520375743</v>
      </c>
    </row>
    <row r="43" spans="1:7" ht="36" hidden="1" customHeight="1" x14ac:dyDescent="0.3">
      <c r="A43" s="45" t="s">
        <v>30</v>
      </c>
      <c r="B43" s="46" t="s">
        <v>29</v>
      </c>
      <c r="C43" s="35"/>
      <c r="D43" s="38"/>
      <c r="E43" s="54"/>
      <c r="F43" s="36" t="e">
        <f t="shared" si="1"/>
        <v>#DIV/0!</v>
      </c>
      <c r="G43" s="12" t="e">
        <f t="shared" si="2"/>
        <v>#DIV/0!</v>
      </c>
    </row>
    <row r="44" spans="1:7" ht="50.25" hidden="1" customHeight="1" x14ac:dyDescent="0.3">
      <c r="A44" s="45" t="s">
        <v>32</v>
      </c>
      <c r="B44" s="46" t="s">
        <v>31</v>
      </c>
      <c r="C44" s="35"/>
      <c r="D44" s="38"/>
      <c r="E44" s="54">
        <v>234000</v>
      </c>
      <c r="F44" s="36" t="e">
        <f t="shared" si="1"/>
        <v>#DIV/0!</v>
      </c>
      <c r="G44" s="12" t="e">
        <f t="shared" si="2"/>
        <v>#DIV/0!</v>
      </c>
    </row>
    <row r="45" spans="1:7" ht="48" hidden="1" customHeight="1" x14ac:dyDescent="0.3">
      <c r="A45" s="45" t="s">
        <v>34</v>
      </c>
      <c r="B45" s="46" t="s">
        <v>33</v>
      </c>
      <c r="C45" s="35"/>
      <c r="D45" s="38"/>
      <c r="E45" s="54">
        <v>234000</v>
      </c>
      <c r="F45" s="36" t="e">
        <f t="shared" si="1"/>
        <v>#DIV/0!</v>
      </c>
      <c r="G45" s="12" t="e">
        <f t="shared" si="2"/>
        <v>#DIV/0!</v>
      </c>
    </row>
    <row r="46" spans="1:7" ht="39" customHeight="1" x14ac:dyDescent="0.3">
      <c r="A46" s="47" t="s">
        <v>36</v>
      </c>
      <c r="B46" s="48" t="s">
        <v>35</v>
      </c>
      <c r="C46" s="32" t="e">
        <f>C47</f>
        <v>#REF!</v>
      </c>
      <c r="D46" s="13" t="e">
        <f>D47</f>
        <v>#REF!</v>
      </c>
      <c r="E46" s="55">
        <f>E47</f>
        <v>117610.20999999999</v>
      </c>
      <c r="F46" s="33" t="e">
        <f t="shared" si="1"/>
        <v>#REF!</v>
      </c>
      <c r="G46" s="10" t="e">
        <f t="shared" si="2"/>
        <v>#REF!</v>
      </c>
    </row>
    <row r="47" spans="1:7" ht="22.5" customHeight="1" x14ac:dyDescent="0.3">
      <c r="A47" s="45" t="s">
        <v>196</v>
      </c>
      <c r="B47" s="46" t="s">
        <v>37</v>
      </c>
      <c r="C47" s="35" t="e">
        <f>C48+#REF!+C50</f>
        <v>#REF!</v>
      </c>
      <c r="D47" s="38" t="e">
        <f>D48+#REF!+D50</f>
        <v>#REF!</v>
      </c>
      <c r="E47" s="54">
        <f>E48+E50</f>
        <v>117610.20999999999</v>
      </c>
      <c r="F47" s="36" t="e">
        <f t="shared" si="1"/>
        <v>#REF!</v>
      </c>
      <c r="G47" s="12" t="e">
        <f t="shared" si="2"/>
        <v>#REF!</v>
      </c>
    </row>
    <row r="48" spans="1:7" ht="38.25" customHeight="1" x14ac:dyDescent="0.3">
      <c r="A48" s="45" t="s">
        <v>197</v>
      </c>
      <c r="B48" s="46" t="s">
        <v>38</v>
      </c>
      <c r="C48" s="35">
        <v>38453.51</v>
      </c>
      <c r="D48" s="38">
        <v>35652</v>
      </c>
      <c r="E48" s="54">
        <v>53388.12</v>
      </c>
      <c r="F48" s="36">
        <f t="shared" si="1"/>
        <v>1.4974789633120162</v>
      </c>
      <c r="G48" s="12">
        <f t="shared" si="2"/>
        <v>1.3883809306354609</v>
      </c>
    </row>
    <row r="49" spans="1:8" ht="27" hidden="1" customHeight="1" x14ac:dyDescent="0.3">
      <c r="A49" s="45" t="s">
        <v>40</v>
      </c>
      <c r="B49" s="46" t="s">
        <v>39</v>
      </c>
      <c r="C49" s="35"/>
      <c r="D49" s="38"/>
      <c r="E49" s="54"/>
      <c r="F49" s="36" t="e">
        <f t="shared" si="1"/>
        <v>#DIV/0!</v>
      </c>
      <c r="G49" s="12" t="e">
        <f t="shared" si="2"/>
        <v>#DIV/0!</v>
      </c>
    </row>
    <row r="50" spans="1:8" ht="27.75" customHeight="1" x14ac:dyDescent="0.3">
      <c r="A50" s="45" t="s">
        <v>198</v>
      </c>
      <c r="B50" s="46" t="s">
        <v>41</v>
      </c>
      <c r="C50" s="35">
        <f>C51+C52</f>
        <v>35562.21</v>
      </c>
      <c r="D50" s="38">
        <f>D51+D52</f>
        <v>65040</v>
      </c>
      <c r="E50" s="54">
        <f>E51+E52</f>
        <v>64222.09</v>
      </c>
      <c r="F50" s="36">
        <f t="shared" si="1"/>
        <v>0.98742450799507986</v>
      </c>
      <c r="G50" s="12">
        <f t="shared" si="2"/>
        <v>1.8059082942258087</v>
      </c>
    </row>
    <row r="51" spans="1:8" ht="32.25" customHeight="1" x14ac:dyDescent="0.3">
      <c r="A51" s="45" t="s">
        <v>199</v>
      </c>
      <c r="B51" s="46" t="s">
        <v>100</v>
      </c>
      <c r="C51" s="35">
        <v>35173.769999999997</v>
      </c>
      <c r="D51" s="38">
        <v>2000</v>
      </c>
      <c r="E51" s="54">
        <v>22371.38</v>
      </c>
      <c r="F51" s="36">
        <f t="shared" si="1"/>
        <v>11.185690000000001</v>
      </c>
      <c r="G51" s="12">
        <f t="shared" si="2"/>
        <v>0.63602451485865752</v>
      </c>
    </row>
    <row r="52" spans="1:8" ht="29.25" customHeight="1" x14ac:dyDescent="0.3">
      <c r="A52" s="45" t="s">
        <v>200</v>
      </c>
      <c r="B52" s="46" t="s">
        <v>101</v>
      </c>
      <c r="C52" s="35">
        <v>388.44</v>
      </c>
      <c r="D52" s="38">
        <v>63040</v>
      </c>
      <c r="E52" s="54">
        <v>41850.71</v>
      </c>
      <c r="F52" s="36">
        <f t="shared" si="1"/>
        <v>0.66387547588832485</v>
      </c>
      <c r="G52" s="12">
        <f t="shared" si="2"/>
        <v>107.74047471939038</v>
      </c>
    </row>
    <row r="53" spans="1:8" ht="43.5" customHeight="1" x14ac:dyDescent="0.3">
      <c r="A53" s="47" t="s">
        <v>43</v>
      </c>
      <c r="B53" s="48" t="s">
        <v>42</v>
      </c>
      <c r="C53" s="32">
        <f>C54</f>
        <v>7416.22</v>
      </c>
      <c r="D53" s="13">
        <f>D54</f>
        <v>230900</v>
      </c>
      <c r="E53" s="55">
        <f>E54</f>
        <v>244815.69</v>
      </c>
      <c r="F53" s="33">
        <f t="shared" si="1"/>
        <v>1.0602671719359029</v>
      </c>
      <c r="G53" s="10">
        <f t="shared" si="2"/>
        <v>33.010845147527988</v>
      </c>
    </row>
    <row r="54" spans="1:8" ht="23.25" customHeight="1" x14ac:dyDescent="0.3">
      <c r="A54" s="45" t="s">
        <v>201</v>
      </c>
      <c r="B54" s="46" t="s">
        <v>44</v>
      </c>
      <c r="C54" s="35">
        <v>7416.22</v>
      </c>
      <c r="D54" s="38">
        <v>230900</v>
      </c>
      <c r="E54" s="54">
        <f>E55+E57</f>
        <v>244815.69</v>
      </c>
      <c r="F54" s="36">
        <f t="shared" si="1"/>
        <v>1.0602671719359029</v>
      </c>
      <c r="G54" s="12">
        <f t="shared" si="2"/>
        <v>33.010845147527988</v>
      </c>
    </row>
    <row r="55" spans="1:8" ht="37.5" customHeight="1" x14ac:dyDescent="0.3">
      <c r="A55" s="45" t="s">
        <v>202</v>
      </c>
      <c r="B55" s="46" t="s">
        <v>128</v>
      </c>
      <c r="C55" s="35"/>
      <c r="D55" s="38">
        <v>149790</v>
      </c>
      <c r="E55" s="54">
        <v>164705.69</v>
      </c>
      <c r="F55" s="36">
        <f t="shared" si="1"/>
        <v>1.0995773416115895</v>
      </c>
      <c r="G55" s="12"/>
    </row>
    <row r="56" spans="1:8" ht="57.75" customHeight="1" x14ac:dyDescent="0.3">
      <c r="A56" s="45" t="s">
        <v>203</v>
      </c>
      <c r="B56" s="46" t="s">
        <v>129</v>
      </c>
      <c r="C56" s="35"/>
      <c r="D56" s="38">
        <v>149790</v>
      </c>
      <c r="E56" s="54">
        <v>164705.69</v>
      </c>
      <c r="F56" s="36">
        <f t="shared" si="1"/>
        <v>1.0995773416115895</v>
      </c>
      <c r="G56" s="12"/>
    </row>
    <row r="57" spans="1:8" ht="29.25" customHeight="1" x14ac:dyDescent="0.3">
      <c r="A57" s="45" t="s">
        <v>204</v>
      </c>
      <c r="B57" s="46" t="s">
        <v>45</v>
      </c>
      <c r="C57" s="35">
        <v>7416.22</v>
      </c>
      <c r="D57" s="38">
        <v>81110</v>
      </c>
      <c r="E57" s="54">
        <v>80110</v>
      </c>
      <c r="F57" s="36">
        <f t="shared" si="1"/>
        <v>0.98767106398717786</v>
      </c>
      <c r="G57" s="12">
        <f t="shared" si="2"/>
        <v>10.801998861953933</v>
      </c>
    </row>
    <row r="58" spans="1:8" ht="36" customHeight="1" x14ac:dyDescent="0.3">
      <c r="A58" s="45" t="s">
        <v>205</v>
      </c>
      <c r="B58" s="46" t="s">
        <v>46</v>
      </c>
      <c r="C58" s="35">
        <v>7416.22</v>
      </c>
      <c r="D58" s="38">
        <v>81110</v>
      </c>
      <c r="E58" s="54">
        <v>80110</v>
      </c>
      <c r="F58" s="36">
        <f t="shared" si="1"/>
        <v>0.98767106398717786</v>
      </c>
      <c r="G58" s="12">
        <f t="shared" si="2"/>
        <v>10.801998861953933</v>
      </c>
    </row>
    <row r="59" spans="1:8" ht="41.25" customHeight="1" x14ac:dyDescent="0.3">
      <c r="A59" s="47" t="s">
        <v>48</v>
      </c>
      <c r="B59" s="48" t="s">
        <v>47</v>
      </c>
      <c r="C59" s="32">
        <f>C60</f>
        <v>7438.61</v>
      </c>
      <c r="D59" s="13">
        <f>D60</f>
        <v>6599658</v>
      </c>
      <c r="E59" s="55">
        <f>E60</f>
        <v>7200456.2599999998</v>
      </c>
      <c r="F59" s="33"/>
      <c r="G59" s="10">
        <f t="shared" si="2"/>
        <v>967.98410724584301</v>
      </c>
      <c r="H59" s="7"/>
    </row>
    <row r="60" spans="1:8" ht="35.25" customHeight="1" x14ac:dyDescent="0.3">
      <c r="A60" s="45" t="s">
        <v>206</v>
      </c>
      <c r="B60" s="46" t="s">
        <v>49</v>
      </c>
      <c r="C60" s="35">
        <v>7438.61</v>
      </c>
      <c r="D60" s="38">
        <v>6599658</v>
      </c>
      <c r="E60" s="54">
        <v>7200456.2599999998</v>
      </c>
      <c r="F60" s="36"/>
      <c r="G60" s="12">
        <f t="shared" si="2"/>
        <v>967.98410724584301</v>
      </c>
    </row>
    <row r="61" spans="1:8" ht="38.25" customHeight="1" x14ac:dyDescent="0.3">
      <c r="A61" s="45" t="s">
        <v>207</v>
      </c>
      <c r="B61" s="46" t="s">
        <v>50</v>
      </c>
      <c r="C61" s="35">
        <v>7438.61</v>
      </c>
      <c r="D61" s="38">
        <v>6599658</v>
      </c>
      <c r="E61" s="54">
        <v>7200456.2599999998</v>
      </c>
      <c r="F61" s="36"/>
      <c r="G61" s="12">
        <f t="shared" si="2"/>
        <v>967.98410724584301</v>
      </c>
    </row>
    <row r="62" spans="1:8" ht="58.5" customHeight="1" x14ac:dyDescent="0.3">
      <c r="A62" s="45" t="s">
        <v>208</v>
      </c>
      <c r="B62" s="46" t="s">
        <v>51</v>
      </c>
      <c r="C62" s="35">
        <v>7438.61</v>
      </c>
      <c r="D62" s="38">
        <v>6599658</v>
      </c>
      <c r="E62" s="54">
        <v>7200456.2599999998</v>
      </c>
      <c r="F62" s="36"/>
      <c r="G62" s="12">
        <f t="shared" si="2"/>
        <v>967.98410724584301</v>
      </c>
    </row>
    <row r="63" spans="1:8" ht="27" customHeight="1" x14ac:dyDescent="0.3">
      <c r="A63" s="47" t="s">
        <v>53</v>
      </c>
      <c r="B63" s="48" t="s">
        <v>52</v>
      </c>
      <c r="C63" s="32" t="e">
        <f>#REF!+#REF!+#REF!+#REF!</f>
        <v>#REF!</v>
      </c>
      <c r="D63" s="13">
        <f>D64+D66+D68+D70+D73+D74+D76+D78+D80+D82+D84+D86</f>
        <v>563573</v>
      </c>
      <c r="E63" s="55">
        <f>E64+E66+E68+E70+E73+E74+E76+E78+E80+E82+E84+E86</f>
        <v>566042.69000000006</v>
      </c>
      <c r="F63" s="33">
        <f t="shared" si="1"/>
        <v>1.0043822007086927</v>
      </c>
      <c r="G63" s="10" t="e">
        <f t="shared" si="2"/>
        <v>#REF!</v>
      </c>
    </row>
    <row r="64" spans="1:8" ht="57" customHeight="1" x14ac:dyDescent="0.3">
      <c r="A64" s="45" t="s">
        <v>243</v>
      </c>
      <c r="B64" s="46" t="s">
        <v>158</v>
      </c>
      <c r="C64" s="35"/>
      <c r="D64" s="38">
        <v>700</v>
      </c>
      <c r="E64" s="54">
        <v>800</v>
      </c>
      <c r="F64" s="33">
        <f t="shared" si="1"/>
        <v>1.1428571428571428</v>
      </c>
      <c r="G64" s="10"/>
    </row>
    <row r="65" spans="1:7" ht="114" customHeight="1" x14ac:dyDescent="0.3">
      <c r="A65" s="45" t="s">
        <v>244</v>
      </c>
      <c r="B65" s="46" t="s">
        <v>159</v>
      </c>
      <c r="C65" s="35"/>
      <c r="D65" s="38">
        <v>700</v>
      </c>
      <c r="E65" s="54">
        <v>800</v>
      </c>
      <c r="F65" s="33">
        <f t="shared" si="1"/>
        <v>1.1428571428571428</v>
      </c>
      <c r="G65" s="10"/>
    </row>
    <row r="66" spans="1:7" ht="118.5" customHeight="1" x14ac:dyDescent="0.3">
      <c r="A66" s="45" t="s">
        <v>245</v>
      </c>
      <c r="B66" s="46" t="s">
        <v>160</v>
      </c>
      <c r="C66" s="35"/>
      <c r="D66" s="38">
        <v>45000</v>
      </c>
      <c r="E66" s="54">
        <v>46206.720000000001</v>
      </c>
      <c r="F66" s="33">
        <f t="shared" si="1"/>
        <v>1.026816</v>
      </c>
      <c r="G66" s="10"/>
    </row>
    <row r="67" spans="1:7" ht="136.5" customHeight="1" x14ac:dyDescent="0.3">
      <c r="A67" s="45" t="s">
        <v>246</v>
      </c>
      <c r="B67" s="46" t="s">
        <v>161</v>
      </c>
      <c r="C67" s="35"/>
      <c r="D67" s="38">
        <v>45000</v>
      </c>
      <c r="E67" s="54">
        <v>46206.720000000001</v>
      </c>
      <c r="F67" s="33">
        <f t="shared" si="1"/>
        <v>1.026816</v>
      </c>
      <c r="G67" s="10"/>
    </row>
    <row r="68" spans="1:7" ht="120" customHeight="1" x14ac:dyDescent="0.3">
      <c r="A68" s="45" t="s">
        <v>247</v>
      </c>
      <c r="B68" s="46" t="s">
        <v>176</v>
      </c>
      <c r="C68" s="35"/>
      <c r="D68" s="38">
        <v>12000</v>
      </c>
      <c r="E68" s="54">
        <v>12900</v>
      </c>
      <c r="F68" s="33">
        <f t="shared" si="1"/>
        <v>1.075</v>
      </c>
      <c r="G68" s="10"/>
    </row>
    <row r="69" spans="1:7" ht="117" customHeight="1" x14ac:dyDescent="0.3">
      <c r="A69" s="45" t="s">
        <v>248</v>
      </c>
      <c r="B69" s="46" t="s">
        <v>174</v>
      </c>
      <c r="C69" s="35"/>
      <c r="D69" s="38">
        <v>12000</v>
      </c>
      <c r="E69" s="54">
        <v>12900</v>
      </c>
      <c r="F69" s="33">
        <f t="shared" si="1"/>
        <v>1.075</v>
      </c>
      <c r="G69" s="10"/>
    </row>
    <row r="70" spans="1:7" ht="81.75" customHeight="1" x14ac:dyDescent="0.3">
      <c r="A70" s="45" t="s">
        <v>249</v>
      </c>
      <c r="B70" s="46" t="s">
        <v>162</v>
      </c>
      <c r="C70" s="35"/>
      <c r="D70" s="38">
        <v>46000</v>
      </c>
      <c r="E70" s="54">
        <v>46000</v>
      </c>
      <c r="F70" s="33">
        <f t="shared" si="1"/>
        <v>1</v>
      </c>
      <c r="G70" s="10"/>
    </row>
    <row r="71" spans="1:7" ht="117" customHeight="1" x14ac:dyDescent="0.3">
      <c r="A71" s="45" t="s">
        <v>250</v>
      </c>
      <c r="B71" s="46" t="s">
        <v>163</v>
      </c>
      <c r="C71" s="35"/>
      <c r="D71" s="38">
        <v>46000</v>
      </c>
      <c r="E71" s="54">
        <v>46000</v>
      </c>
      <c r="F71" s="33">
        <f t="shared" si="1"/>
        <v>1</v>
      </c>
      <c r="G71" s="10"/>
    </row>
    <row r="72" spans="1:7" ht="108.75" customHeight="1" x14ac:dyDescent="0.3">
      <c r="A72" s="45" t="s">
        <v>251</v>
      </c>
      <c r="B72" s="46" t="s">
        <v>164</v>
      </c>
      <c r="C72" s="35"/>
      <c r="D72" s="38">
        <v>8500</v>
      </c>
      <c r="E72" s="54">
        <v>8500</v>
      </c>
      <c r="F72" s="33">
        <f t="shared" si="1"/>
        <v>1</v>
      </c>
      <c r="G72" s="10"/>
    </row>
    <row r="73" spans="1:7" ht="131.25" customHeight="1" x14ac:dyDescent="0.3">
      <c r="A73" s="45" t="s">
        <v>252</v>
      </c>
      <c r="B73" s="46" t="s">
        <v>165</v>
      </c>
      <c r="C73" s="35"/>
      <c r="D73" s="38">
        <v>8500</v>
      </c>
      <c r="E73" s="54">
        <v>8500</v>
      </c>
      <c r="F73" s="33">
        <f t="shared" si="1"/>
        <v>1</v>
      </c>
      <c r="G73" s="10"/>
    </row>
    <row r="74" spans="1:7" ht="96" customHeight="1" x14ac:dyDescent="0.3">
      <c r="A74" s="45" t="s">
        <v>253</v>
      </c>
      <c r="B74" s="46" t="s">
        <v>166</v>
      </c>
      <c r="C74" s="35"/>
      <c r="D74" s="38">
        <v>6700</v>
      </c>
      <c r="E74" s="54">
        <v>6700</v>
      </c>
      <c r="F74" s="33">
        <f t="shared" si="1"/>
        <v>1</v>
      </c>
      <c r="G74" s="10"/>
    </row>
    <row r="75" spans="1:7" ht="145.5" customHeight="1" x14ac:dyDescent="0.3">
      <c r="A75" s="45" t="s">
        <v>254</v>
      </c>
      <c r="B75" s="46" t="s">
        <v>167</v>
      </c>
      <c r="C75" s="35"/>
      <c r="D75" s="38">
        <v>6700</v>
      </c>
      <c r="E75" s="54">
        <v>6700</v>
      </c>
      <c r="F75" s="33">
        <f t="shared" si="1"/>
        <v>1</v>
      </c>
      <c r="G75" s="10"/>
    </row>
    <row r="76" spans="1:7" ht="78.75" customHeight="1" x14ac:dyDescent="0.3">
      <c r="A76" s="45" t="s">
        <v>255</v>
      </c>
      <c r="B76" s="46" t="s">
        <v>168</v>
      </c>
      <c r="C76" s="35"/>
      <c r="D76" s="38">
        <v>5000</v>
      </c>
      <c r="E76" s="54">
        <v>5000</v>
      </c>
      <c r="F76" s="33">
        <f t="shared" si="1"/>
        <v>1</v>
      </c>
      <c r="G76" s="10"/>
    </row>
    <row r="77" spans="1:7" ht="118.5" customHeight="1" x14ac:dyDescent="0.3">
      <c r="A77" s="45" t="s">
        <v>256</v>
      </c>
      <c r="B77" s="46" t="s">
        <v>169</v>
      </c>
      <c r="C77" s="35"/>
      <c r="D77" s="38">
        <v>5000</v>
      </c>
      <c r="E77" s="54">
        <v>5000</v>
      </c>
      <c r="F77" s="33">
        <f t="shared" si="1"/>
        <v>1</v>
      </c>
      <c r="G77" s="10"/>
    </row>
    <row r="78" spans="1:7" ht="95.25" customHeight="1" x14ac:dyDescent="0.3">
      <c r="A78" s="45" t="s">
        <v>257</v>
      </c>
      <c r="B78" s="46" t="s">
        <v>170</v>
      </c>
      <c r="C78" s="35"/>
      <c r="D78" s="38">
        <v>7700</v>
      </c>
      <c r="E78" s="54">
        <v>8729.52</v>
      </c>
      <c r="F78" s="33">
        <f t="shared" si="1"/>
        <v>1.1337038961038961</v>
      </c>
      <c r="G78" s="10"/>
    </row>
    <row r="79" spans="1:7" ht="119.25" customHeight="1" x14ac:dyDescent="0.3">
      <c r="A79" s="45" t="s">
        <v>258</v>
      </c>
      <c r="B79" s="46" t="s">
        <v>171</v>
      </c>
      <c r="C79" s="35"/>
      <c r="D79" s="38">
        <v>7700</v>
      </c>
      <c r="E79" s="54">
        <v>8729.52</v>
      </c>
      <c r="F79" s="33">
        <f t="shared" si="1"/>
        <v>1.1337038961038961</v>
      </c>
      <c r="G79" s="10"/>
    </row>
    <row r="80" spans="1:7" ht="75" customHeight="1" x14ac:dyDescent="0.3">
      <c r="A80" s="45" t="s">
        <v>259</v>
      </c>
      <c r="B80" s="46" t="s">
        <v>172</v>
      </c>
      <c r="C80" s="35"/>
      <c r="D80" s="38">
        <v>89700</v>
      </c>
      <c r="E80" s="54">
        <v>80688.990000000005</v>
      </c>
      <c r="F80" s="33">
        <f t="shared" si="1"/>
        <v>0.89954280936454856</v>
      </c>
      <c r="G80" s="10"/>
    </row>
    <row r="81" spans="1:7" ht="122.25" customHeight="1" x14ac:dyDescent="0.3">
      <c r="A81" s="45" t="s">
        <v>260</v>
      </c>
      <c r="B81" s="46" t="s">
        <v>173</v>
      </c>
      <c r="C81" s="35"/>
      <c r="D81" s="38">
        <v>89700</v>
      </c>
      <c r="E81" s="54">
        <v>80688.990000000005</v>
      </c>
      <c r="F81" s="33">
        <f t="shared" si="1"/>
        <v>0.89954280936454856</v>
      </c>
      <c r="G81" s="10"/>
    </row>
    <row r="82" spans="1:7" ht="144.75" customHeight="1" x14ac:dyDescent="0.3">
      <c r="A82" s="45" t="s">
        <v>261</v>
      </c>
      <c r="B82" s="46" t="s">
        <v>138</v>
      </c>
      <c r="C82" s="35"/>
      <c r="D82" s="38">
        <v>342273</v>
      </c>
      <c r="E82" s="54">
        <v>349876.33</v>
      </c>
      <c r="F82" s="33">
        <f t="shared" si="1"/>
        <v>1.0222142266553307</v>
      </c>
      <c r="G82" s="10"/>
    </row>
    <row r="83" spans="1:7" ht="192.75" customHeight="1" x14ac:dyDescent="0.3">
      <c r="A83" s="45" t="s">
        <v>263</v>
      </c>
      <c r="B83" s="46" t="s">
        <v>139</v>
      </c>
      <c r="C83" s="35"/>
      <c r="D83" s="38">
        <v>342273</v>
      </c>
      <c r="E83" s="54">
        <v>349876.33</v>
      </c>
      <c r="F83" s="33">
        <f t="shared" si="1"/>
        <v>1.0222142266553307</v>
      </c>
      <c r="G83" s="10"/>
    </row>
    <row r="84" spans="1:7" ht="60.75" customHeight="1" x14ac:dyDescent="0.3">
      <c r="A84" s="45" t="s">
        <v>262</v>
      </c>
      <c r="B84" s="46" t="s">
        <v>140</v>
      </c>
      <c r="C84" s="35"/>
      <c r="D84" s="38">
        <v>10000</v>
      </c>
      <c r="E84" s="54">
        <v>10300</v>
      </c>
      <c r="F84" s="33">
        <f t="shared" si="1"/>
        <v>1.03</v>
      </c>
      <c r="G84" s="10"/>
    </row>
    <row r="85" spans="1:7" ht="79.5" customHeight="1" x14ac:dyDescent="0.3">
      <c r="A85" s="45" t="s">
        <v>264</v>
      </c>
      <c r="B85" s="46" t="s">
        <v>141</v>
      </c>
      <c r="C85" s="35"/>
      <c r="D85" s="38">
        <v>10000</v>
      </c>
      <c r="E85" s="54">
        <v>10300</v>
      </c>
      <c r="F85" s="33">
        <f t="shared" si="1"/>
        <v>1.03</v>
      </c>
      <c r="G85" s="10"/>
    </row>
    <row r="86" spans="1:7" ht="90" customHeight="1" x14ac:dyDescent="0.3">
      <c r="A86" s="45" t="s">
        <v>265</v>
      </c>
      <c r="B86" s="46" t="s">
        <v>130</v>
      </c>
      <c r="C86" s="35"/>
      <c r="D86" s="38">
        <v>-10000</v>
      </c>
      <c r="E86" s="54">
        <v>-9658.8700000000008</v>
      </c>
      <c r="F86" s="33"/>
      <c r="G86" s="10"/>
    </row>
    <row r="87" spans="1:7" ht="93" customHeight="1" x14ac:dyDescent="0.3">
      <c r="A87" s="45" t="s">
        <v>277</v>
      </c>
      <c r="B87" s="46" t="s">
        <v>131</v>
      </c>
      <c r="C87" s="35"/>
      <c r="D87" s="38">
        <v>-10000</v>
      </c>
      <c r="E87" s="54">
        <v>-9658.8700000000008</v>
      </c>
      <c r="F87" s="33"/>
      <c r="G87" s="10"/>
    </row>
    <row r="88" spans="1:7" ht="98.25" customHeight="1" x14ac:dyDescent="0.3">
      <c r="A88" s="45" t="s">
        <v>278</v>
      </c>
      <c r="B88" s="46" t="s">
        <v>132</v>
      </c>
      <c r="C88" s="35"/>
      <c r="D88" s="38"/>
      <c r="E88" s="54">
        <v>341.13</v>
      </c>
      <c r="F88" s="33"/>
      <c r="G88" s="10"/>
    </row>
    <row r="89" spans="1:7" ht="24.75" customHeight="1" x14ac:dyDescent="0.3">
      <c r="A89" s="47" t="s">
        <v>55</v>
      </c>
      <c r="B89" s="48" t="s">
        <v>54</v>
      </c>
      <c r="C89" s="32">
        <f>C90</f>
        <v>21867898.050000001</v>
      </c>
      <c r="D89" s="13">
        <f>D90</f>
        <v>145739645.53999999</v>
      </c>
      <c r="E89" s="55">
        <f>E90+E143</f>
        <v>139903076.60999998</v>
      </c>
      <c r="F89" s="33">
        <f t="shared" ref="F89:F146" si="7">E89/D89</f>
        <v>0.95995208504608243</v>
      </c>
      <c r="G89" s="10">
        <f t="shared" ref="G89:G146" si="8">E89/C89</f>
        <v>6.3976462799541896</v>
      </c>
    </row>
    <row r="90" spans="1:7" ht="38.25" customHeight="1" x14ac:dyDescent="0.3">
      <c r="A90" s="47" t="s">
        <v>57</v>
      </c>
      <c r="B90" s="48" t="s">
        <v>56</v>
      </c>
      <c r="C90" s="32">
        <f>C91+C98+C119+C134</f>
        <v>21867898.050000001</v>
      </c>
      <c r="D90" s="13">
        <f>D91+D98+D119+D134</f>
        <v>145739645.53999999</v>
      </c>
      <c r="E90" s="55">
        <f>E91+E98+E119+E134</f>
        <v>139943130.00999999</v>
      </c>
      <c r="F90" s="33">
        <f t="shared" si="7"/>
        <v>0.96022691348999423</v>
      </c>
      <c r="G90" s="10">
        <f t="shared" si="8"/>
        <v>6.3994778871762659</v>
      </c>
    </row>
    <row r="91" spans="1:7" ht="39" customHeight="1" x14ac:dyDescent="0.3">
      <c r="A91" s="45" t="s">
        <v>209</v>
      </c>
      <c r="B91" s="46" t="s">
        <v>58</v>
      </c>
      <c r="C91" s="35">
        <f>C92+C94</f>
        <v>8720149</v>
      </c>
      <c r="D91" s="38">
        <f>D92+D94</f>
        <v>31061591.399999999</v>
      </c>
      <c r="E91" s="54">
        <f>E92+E94</f>
        <v>31061591.399999999</v>
      </c>
      <c r="F91" s="36">
        <f t="shared" si="7"/>
        <v>1</v>
      </c>
      <c r="G91" s="12">
        <f t="shared" si="8"/>
        <v>3.5620482402307574</v>
      </c>
    </row>
    <row r="92" spans="1:7" ht="25.5" customHeight="1" x14ac:dyDescent="0.3">
      <c r="A92" s="45" t="s">
        <v>210</v>
      </c>
      <c r="B92" s="46" t="s">
        <v>59</v>
      </c>
      <c r="C92" s="35">
        <v>5096500</v>
      </c>
      <c r="D92" s="38">
        <v>14621000</v>
      </c>
      <c r="E92" s="54">
        <v>14621000</v>
      </c>
      <c r="F92" s="36">
        <f t="shared" si="7"/>
        <v>1</v>
      </c>
      <c r="G92" s="12">
        <f t="shared" si="8"/>
        <v>2.868831551064456</v>
      </c>
    </row>
    <row r="93" spans="1:7" ht="37.5" customHeight="1" x14ac:dyDescent="0.3">
      <c r="A93" s="45" t="s">
        <v>211</v>
      </c>
      <c r="B93" s="46" t="s">
        <v>60</v>
      </c>
      <c r="C93" s="35">
        <v>5096500</v>
      </c>
      <c r="D93" s="38">
        <v>14621000</v>
      </c>
      <c r="E93" s="54">
        <v>14621000</v>
      </c>
      <c r="F93" s="36">
        <f t="shared" si="7"/>
        <v>1</v>
      </c>
      <c r="G93" s="12">
        <f t="shared" si="8"/>
        <v>2.868831551064456</v>
      </c>
    </row>
    <row r="94" spans="1:7" ht="39" customHeight="1" x14ac:dyDescent="0.3">
      <c r="A94" s="45" t="s">
        <v>212</v>
      </c>
      <c r="B94" s="46" t="s">
        <v>61</v>
      </c>
      <c r="C94" s="35">
        <v>3623649</v>
      </c>
      <c r="D94" s="38">
        <v>16440591.4</v>
      </c>
      <c r="E94" s="54">
        <v>16440591.4</v>
      </c>
      <c r="F94" s="36">
        <f t="shared" si="7"/>
        <v>1</v>
      </c>
      <c r="G94" s="12">
        <f t="shared" si="8"/>
        <v>4.5370264614481153</v>
      </c>
    </row>
    <row r="95" spans="1:7" ht="39.75" customHeight="1" x14ac:dyDescent="0.3">
      <c r="A95" s="45" t="s">
        <v>213</v>
      </c>
      <c r="B95" s="46" t="s">
        <v>62</v>
      </c>
      <c r="C95" s="35">
        <v>3623649</v>
      </c>
      <c r="D95" s="38">
        <v>16440591.4</v>
      </c>
      <c r="E95" s="54">
        <v>16440591.4</v>
      </c>
      <c r="F95" s="36">
        <f t="shared" si="7"/>
        <v>1</v>
      </c>
      <c r="G95" s="12">
        <f t="shared" si="8"/>
        <v>4.5370264614481153</v>
      </c>
    </row>
    <row r="96" spans="1:7" ht="27" hidden="1" customHeight="1" x14ac:dyDescent="0.3">
      <c r="A96" s="45" t="s">
        <v>110</v>
      </c>
      <c r="B96" s="49" t="s">
        <v>91</v>
      </c>
      <c r="C96" s="41"/>
      <c r="D96" s="38"/>
      <c r="E96" s="54"/>
      <c r="F96" s="36" t="e">
        <f t="shared" si="7"/>
        <v>#DIV/0!</v>
      </c>
      <c r="G96" s="12" t="e">
        <f t="shared" si="8"/>
        <v>#DIV/0!</v>
      </c>
    </row>
    <row r="97" spans="1:7" ht="27" hidden="1" customHeight="1" x14ac:dyDescent="0.3">
      <c r="A97" s="45" t="s">
        <v>109</v>
      </c>
      <c r="B97" s="49" t="s">
        <v>94</v>
      </c>
      <c r="C97" s="41"/>
      <c r="D97" s="38"/>
      <c r="E97" s="54"/>
      <c r="F97" s="36" t="e">
        <f t="shared" si="7"/>
        <v>#DIV/0!</v>
      </c>
      <c r="G97" s="12" t="e">
        <f t="shared" si="8"/>
        <v>#DIV/0!</v>
      </c>
    </row>
    <row r="98" spans="1:7" ht="42.75" customHeight="1" x14ac:dyDescent="0.3">
      <c r="A98" s="47" t="s">
        <v>108</v>
      </c>
      <c r="B98" s="58" t="s">
        <v>63</v>
      </c>
      <c r="C98" s="59">
        <f>C107</f>
        <v>3000</v>
      </c>
      <c r="D98" s="13">
        <f>D101++D103+D105+D107++D109+D117</f>
        <v>17655297.960000001</v>
      </c>
      <c r="E98" s="55">
        <f>E101++E103+E105+E107++E109+E117</f>
        <v>17526190.949999999</v>
      </c>
      <c r="F98" s="36">
        <f t="shared" si="7"/>
        <v>0.99268735026208521</v>
      </c>
      <c r="G98" s="12"/>
    </row>
    <row r="99" spans="1:7" ht="0.75" customHeight="1" x14ac:dyDescent="0.3">
      <c r="A99" s="50" t="s">
        <v>107</v>
      </c>
      <c r="B99" s="51" t="s">
        <v>88</v>
      </c>
      <c r="C99" s="42"/>
      <c r="D99" s="38"/>
      <c r="E99" s="54"/>
      <c r="F99" s="36" t="e">
        <f t="shared" si="7"/>
        <v>#DIV/0!</v>
      </c>
      <c r="G99" s="12"/>
    </row>
    <row r="100" spans="1:7" ht="33.75" hidden="1" customHeight="1" x14ac:dyDescent="0.3">
      <c r="A100" s="50" t="s">
        <v>106</v>
      </c>
      <c r="B100" s="51" t="s">
        <v>89</v>
      </c>
      <c r="C100" s="42"/>
      <c r="D100" s="38"/>
      <c r="E100" s="54"/>
      <c r="F100" s="36" t="e">
        <f t="shared" si="7"/>
        <v>#DIV/0!</v>
      </c>
      <c r="G100" s="12"/>
    </row>
    <row r="101" spans="1:7" ht="92.25" customHeight="1" x14ac:dyDescent="0.3">
      <c r="A101" s="45" t="s">
        <v>214</v>
      </c>
      <c r="B101" s="46" t="s">
        <v>86</v>
      </c>
      <c r="C101" s="35"/>
      <c r="D101" s="38">
        <v>7115819</v>
      </c>
      <c r="E101" s="54">
        <v>7115819</v>
      </c>
      <c r="F101" s="36">
        <f t="shared" si="7"/>
        <v>1</v>
      </c>
      <c r="G101" s="12"/>
    </row>
    <row r="102" spans="1:7" ht="119.25" customHeight="1" x14ac:dyDescent="0.3">
      <c r="A102" s="45" t="s">
        <v>215</v>
      </c>
      <c r="B102" s="46" t="s">
        <v>64</v>
      </c>
      <c r="C102" s="35"/>
      <c r="D102" s="38">
        <v>7115819</v>
      </c>
      <c r="E102" s="54">
        <v>7115819</v>
      </c>
      <c r="F102" s="36">
        <f t="shared" si="7"/>
        <v>1</v>
      </c>
      <c r="G102" s="12"/>
    </row>
    <row r="103" spans="1:7" ht="93.75" customHeight="1" x14ac:dyDescent="0.3">
      <c r="A103" s="45" t="s">
        <v>216</v>
      </c>
      <c r="B103" s="46" t="s">
        <v>142</v>
      </c>
      <c r="C103" s="35"/>
      <c r="D103" s="38">
        <v>1261911.3799999999</v>
      </c>
      <c r="E103" s="54">
        <v>1261911.3799999999</v>
      </c>
      <c r="F103" s="36">
        <f t="shared" si="7"/>
        <v>1</v>
      </c>
      <c r="G103" s="12"/>
    </row>
    <row r="104" spans="1:7" ht="93.75" customHeight="1" x14ac:dyDescent="0.3">
      <c r="A104" s="45" t="s">
        <v>217</v>
      </c>
      <c r="B104" s="46" t="s">
        <v>143</v>
      </c>
      <c r="C104" s="35"/>
      <c r="D104" s="38">
        <v>1261911.3799999999</v>
      </c>
      <c r="E104" s="54">
        <v>1261911.3799999999</v>
      </c>
      <c r="F104" s="36">
        <f t="shared" si="7"/>
        <v>1</v>
      </c>
      <c r="G104" s="12"/>
    </row>
    <row r="105" spans="1:7" ht="60.75" customHeight="1" x14ac:dyDescent="0.3">
      <c r="A105" s="45" t="s">
        <v>218</v>
      </c>
      <c r="B105" s="46" t="s">
        <v>97</v>
      </c>
      <c r="C105" s="35"/>
      <c r="D105" s="38">
        <v>500000</v>
      </c>
      <c r="E105" s="54">
        <v>500000</v>
      </c>
      <c r="F105" s="36">
        <f t="shared" si="7"/>
        <v>1</v>
      </c>
      <c r="G105" s="12"/>
    </row>
    <row r="106" spans="1:7" ht="93.75" customHeight="1" x14ac:dyDescent="0.3">
      <c r="A106" s="45" t="s">
        <v>219</v>
      </c>
      <c r="B106" s="46" t="s">
        <v>98</v>
      </c>
      <c r="C106" s="35"/>
      <c r="D106" s="38">
        <v>500000</v>
      </c>
      <c r="E106" s="54">
        <v>500000</v>
      </c>
      <c r="F106" s="36">
        <f t="shared" si="7"/>
        <v>1</v>
      </c>
      <c r="G106" s="12"/>
    </row>
    <row r="107" spans="1:7" ht="44.25" customHeight="1" x14ac:dyDescent="0.3">
      <c r="A107" s="45" t="s">
        <v>220</v>
      </c>
      <c r="B107" s="46" t="s">
        <v>115</v>
      </c>
      <c r="C107" s="35">
        <v>3000</v>
      </c>
      <c r="D107" s="38">
        <v>337500</v>
      </c>
      <c r="E107" s="54">
        <v>337500</v>
      </c>
      <c r="F107" s="36">
        <f t="shared" si="7"/>
        <v>1</v>
      </c>
      <c r="G107" s="12"/>
    </row>
    <row r="108" spans="1:7" ht="46.5" customHeight="1" x14ac:dyDescent="0.3">
      <c r="A108" s="45" t="s">
        <v>221</v>
      </c>
      <c r="B108" s="46" t="s">
        <v>116</v>
      </c>
      <c r="C108" s="35">
        <v>3000</v>
      </c>
      <c r="D108" s="38">
        <v>337500</v>
      </c>
      <c r="E108" s="54">
        <v>337500</v>
      </c>
      <c r="F108" s="36">
        <f t="shared" si="7"/>
        <v>1</v>
      </c>
      <c r="G108" s="12"/>
    </row>
    <row r="109" spans="1:7" ht="39.75" customHeight="1" x14ac:dyDescent="0.3">
      <c r="A109" s="45" t="s">
        <v>222</v>
      </c>
      <c r="B109" s="46" t="s">
        <v>117</v>
      </c>
      <c r="C109" s="35"/>
      <c r="D109" s="38">
        <v>151560</v>
      </c>
      <c r="E109" s="54">
        <v>151560</v>
      </c>
      <c r="F109" s="36">
        <f t="shared" si="7"/>
        <v>1</v>
      </c>
      <c r="G109" s="12"/>
    </row>
    <row r="110" spans="1:7" ht="50.25" customHeight="1" x14ac:dyDescent="0.3">
      <c r="A110" s="45" t="s">
        <v>223</v>
      </c>
      <c r="B110" s="46" t="s">
        <v>118</v>
      </c>
      <c r="C110" s="35"/>
      <c r="D110" s="38">
        <v>151560</v>
      </c>
      <c r="E110" s="54">
        <v>151560</v>
      </c>
      <c r="F110" s="36">
        <f t="shared" si="7"/>
        <v>1</v>
      </c>
      <c r="G110" s="12"/>
    </row>
    <row r="111" spans="1:7" ht="56.25" hidden="1" x14ac:dyDescent="0.3">
      <c r="A111" s="45" t="s">
        <v>102</v>
      </c>
      <c r="B111" s="46" t="s">
        <v>95</v>
      </c>
      <c r="C111" s="35"/>
      <c r="D111" s="38"/>
      <c r="E111" s="54"/>
      <c r="F111" s="36" t="e">
        <f t="shared" si="7"/>
        <v>#DIV/0!</v>
      </c>
      <c r="G111" s="12"/>
    </row>
    <row r="112" spans="1:7" ht="93.75" hidden="1" customHeight="1" x14ac:dyDescent="0.3">
      <c r="A112" s="45" t="s">
        <v>103</v>
      </c>
      <c r="B112" s="46" t="s">
        <v>96</v>
      </c>
      <c r="C112" s="35"/>
      <c r="D112" s="38"/>
      <c r="E112" s="54"/>
      <c r="F112" s="36" t="e">
        <f t="shared" si="7"/>
        <v>#DIV/0!</v>
      </c>
      <c r="G112" s="12"/>
    </row>
    <row r="113" spans="1:7" ht="56.25" hidden="1" x14ac:dyDescent="0.3">
      <c r="A113" s="45" t="s">
        <v>104</v>
      </c>
      <c r="B113" s="46" t="s">
        <v>90</v>
      </c>
      <c r="C113" s="35"/>
      <c r="D113" s="38"/>
      <c r="E113" s="54"/>
      <c r="F113" s="36" t="e">
        <f t="shared" si="7"/>
        <v>#DIV/0!</v>
      </c>
      <c r="G113" s="12"/>
    </row>
    <row r="114" spans="1:7" ht="46.5" hidden="1" customHeight="1" x14ac:dyDescent="0.3">
      <c r="A114" s="45" t="s">
        <v>105</v>
      </c>
      <c r="B114" s="46" t="s">
        <v>90</v>
      </c>
      <c r="C114" s="35"/>
      <c r="D114" s="38"/>
      <c r="E114" s="54"/>
      <c r="F114" s="36" t="e">
        <f t="shared" si="7"/>
        <v>#DIV/0!</v>
      </c>
      <c r="G114" s="12"/>
    </row>
    <row r="115" spans="1:7" ht="46.5" hidden="1" customHeight="1" x14ac:dyDescent="0.3">
      <c r="A115" s="45" t="s">
        <v>111</v>
      </c>
      <c r="B115" s="46" t="s">
        <v>92</v>
      </c>
      <c r="C115" s="35"/>
      <c r="D115" s="38"/>
      <c r="E115" s="54"/>
      <c r="F115" s="36" t="e">
        <f t="shared" si="7"/>
        <v>#DIV/0!</v>
      </c>
      <c r="G115" s="12"/>
    </row>
    <row r="116" spans="1:7" ht="37.5" hidden="1" x14ac:dyDescent="0.3">
      <c r="A116" s="45" t="s">
        <v>112</v>
      </c>
      <c r="B116" s="46" t="s">
        <v>99</v>
      </c>
      <c r="C116" s="35"/>
      <c r="D116" s="38"/>
      <c r="E116" s="54"/>
      <c r="F116" s="36" t="e">
        <f t="shared" si="7"/>
        <v>#DIV/0!</v>
      </c>
      <c r="G116" s="12"/>
    </row>
    <row r="117" spans="1:7" ht="27" customHeight="1" x14ac:dyDescent="0.3">
      <c r="A117" s="45" t="s">
        <v>224</v>
      </c>
      <c r="B117" s="46" t="s">
        <v>65</v>
      </c>
      <c r="C117" s="35"/>
      <c r="D117" s="38">
        <v>8288507.5800000001</v>
      </c>
      <c r="E117" s="54">
        <v>8159400.5700000003</v>
      </c>
      <c r="F117" s="36">
        <f t="shared" si="7"/>
        <v>0.98442337070288355</v>
      </c>
      <c r="G117" s="12"/>
    </row>
    <row r="118" spans="1:7" ht="30.75" customHeight="1" x14ac:dyDescent="0.3">
      <c r="A118" s="45" t="s">
        <v>225</v>
      </c>
      <c r="B118" s="46" t="s">
        <v>66</v>
      </c>
      <c r="C118" s="35"/>
      <c r="D118" s="38">
        <v>8288507.5800000001</v>
      </c>
      <c r="E118" s="54">
        <v>8159400.5700000003</v>
      </c>
      <c r="F118" s="36">
        <f t="shared" si="7"/>
        <v>0.98442337070288355</v>
      </c>
      <c r="G118" s="12"/>
    </row>
    <row r="119" spans="1:7" ht="34.5" customHeight="1" x14ac:dyDescent="0.3">
      <c r="A119" s="47" t="s">
        <v>113</v>
      </c>
      <c r="B119" s="48" t="s">
        <v>67</v>
      </c>
      <c r="C119" s="32">
        <f>C120+C122+C126</f>
        <v>12541812.060000001</v>
      </c>
      <c r="D119" s="13">
        <f>D120+D122+D124+D126+D130+D132</f>
        <v>82746680.179999992</v>
      </c>
      <c r="E119" s="55">
        <f>E120+E122+E124+E126+E130+E132</f>
        <v>77907366.410000011</v>
      </c>
      <c r="F119" s="38">
        <f t="shared" ref="F119" si="9">F120+F122+F124+F126+F130+F132</f>
        <v>5.0905700777528784</v>
      </c>
      <c r="G119" s="12">
        <f t="shared" si="8"/>
        <v>6.2118110235818671</v>
      </c>
    </row>
    <row r="120" spans="1:7" ht="45" customHeight="1" x14ac:dyDescent="0.3">
      <c r="A120" s="45" t="s">
        <v>280</v>
      </c>
      <c r="B120" s="46" t="s">
        <v>72</v>
      </c>
      <c r="C120" s="35">
        <f>C121</f>
        <v>12419578.51</v>
      </c>
      <c r="D120" s="38">
        <v>73700091.579999998</v>
      </c>
      <c r="E120" s="54">
        <v>70457884.159999996</v>
      </c>
      <c r="F120" s="36">
        <f t="shared" si="7"/>
        <v>0.9560080950987605</v>
      </c>
      <c r="G120" s="12">
        <f t="shared" si="8"/>
        <v>5.6731300585819957</v>
      </c>
    </row>
    <row r="121" spans="1:7" ht="53.25" customHeight="1" x14ac:dyDescent="0.3">
      <c r="A121" s="45" t="s">
        <v>279</v>
      </c>
      <c r="B121" s="46" t="s">
        <v>73</v>
      </c>
      <c r="C121" s="35">
        <v>12419578.51</v>
      </c>
      <c r="D121" s="38">
        <v>73700091.579999998</v>
      </c>
      <c r="E121" s="54">
        <v>70457884.159999996</v>
      </c>
      <c r="F121" s="36">
        <f t="shared" si="7"/>
        <v>0.9560080950987605</v>
      </c>
      <c r="G121" s="12">
        <f t="shared" si="8"/>
        <v>5.6731300585819957</v>
      </c>
    </row>
    <row r="122" spans="1:7" ht="102.75" customHeight="1" x14ac:dyDescent="0.3">
      <c r="A122" s="45" t="s">
        <v>226</v>
      </c>
      <c r="B122" s="46" t="s">
        <v>74</v>
      </c>
      <c r="C122" s="35">
        <v>33015.300000000003</v>
      </c>
      <c r="D122" s="38">
        <v>333838</v>
      </c>
      <c r="E122" s="54">
        <v>128400.65</v>
      </c>
      <c r="F122" s="36">
        <f t="shared" si="7"/>
        <v>0.38461963587129083</v>
      </c>
      <c r="G122" s="12">
        <f t="shared" si="8"/>
        <v>3.8891256478057139</v>
      </c>
    </row>
    <row r="123" spans="1:7" ht="108" customHeight="1" x14ac:dyDescent="0.3">
      <c r="A123" s="45" t="s">
        <v>227</v>
      </c>
      <c r="B123" s="46" t="s">
        <v>75</v>
      </c>
      <c r="C123" s="35">
        <v>33015.300000000003</v>
      </c>
      <c r="D123" s="38">
        <v>333838</v>
      </c>
      <c r="E123" s="54">
        <v>128400.65</v>
      </c>
      <c r="F123" s="36">
        <f t="shared" si="7"/>
        <v>0.38461963587129083</v>
      </c>
      <c r="G123" s="12">
        <f t="shared" si="8"/>
        <v>3.8891256478057139</v>
      </c>
    </row>
    <row r="124" spans="1:7" ht="73.5" customHeight="1" x14ac:dyDescent="0.3">
      <c r="A124" s="45" t="s">
        <v>228</v>
      </c>
      <c r="B124" s="46" t="s">
        <v>76</v>
      </c>
      <c r="C124" s="35"/>
      <c r="D124" s="38">
        <v>8108496</v>
      </c>
      <c r="E124" s="54">
        <v>6724700</v>
      </c>
      <c r="F124" s="36">
        <f t="shared" si="7"/>
        <v>0.82933999104149525</v>
      </c>
      <c r="G124" s="12"/>
    </row>
    <row r="125" spans="1:7" ht="85.5" customHeight="1" x14ac:dyDescent="0.3">
      <c r="A125" s="45" t="s">
        <v>229</v>
      </c>
      <c r="B125" s="46" t="s">
        <v>77</v>
      </c>
      <c r="C125" s="35"/>
      <c r="D125" s="38">
        <v>8108496</v>
      </c>
      <c r="E125" s="54">
        <v>6724700</v>
      </c>
      <c r="F125" s="36">
        <f t="shared" si="7"/>
        <v>0.82933999104149525</v>
      </c>
      <c r="G125" s="12"/>
    </row>
    <row r="126" spans="1:7" ht="61.5" customHeight="1" x14ac:dyDescent="0.3">
      <c r="A126" s="45" t="s">
        <v>230</v>
      </c>
      <c r="B126" s="46" t="s">
        <v>68</v>
      </c>
      <c r="C126" s="35">
        <v>89218.25</v>
      </c>
      <c r="D126" s="38">
        <v>409209</v>
      </c>
      <c r="E126" s="54">
        <v>409209</v>
      </c>
      <c r="F126" s="36">
        <f t="shared" si="7"/>
        <v>1</v>
      </c>
      <c r="G126" s="12">
        <f t="shared" si="8"/>
        <v>4.5866064398259327</v>
      </c>
    </row>
    <row r="127" spans="1:7" ht="66.75" customHeight="1" x14ac:dyDescent="0.3">
      <c r="A127" s="45" t="s">
        <v>231</v>
      </c>
      <c r="B127" s="46" t="s">
        <v>69</v>
      </c>
      <c r="C127" s="35">
        <v>89218.25</v>
      </c>
      <c r="D127" s="38">
        <v>40209</v>
      </c>
      <c r="E127" s="54">
        <v>409209</v>
      </c>
      <c r="F127" s="36">
        <f t="shared" si="7"/>
        <v>10.177049914198314</v>
      </c>
      <c r="G127" s="12">
        <f t="shared" si="8"/>
        <v>4.5866064398259327</v>
      </c>
    </row>
    <row r="128" spans="1:7" ht="63.75" hidden="1" customHeight="1" x14ac:dyDescent="0.3">
      <c r="A128" s="45" t="s">
        <v>119</v>
      </c>
      <c r="B128" s="46" t="s">
        <v>120</v>
      </c>
      <c r="C128" s="35"/>
      <c r="D128" s="38">
        <v>5640</v>
      </c>
      <c r="E128" s="54"/>
      <c r="F128" s="36">
        <f t="shared" si="7"/>
        <v>0</v>
      </c>
      <c r="G128" s="12"/>
    </row>
    <row r="129" spans="1:7" ht="72" hidden="1" customHeight="1" x14ac:dyDescent="0.3">
      <c r="A129" s="45" t="s">
        <v>119</v>
      </c>
      <c r="B129" s="46" t="s">
        <v>121</v>
      </c>
      <c r="C129" s="35"/>
      <c r="D129" s="38">
        <v>5640</v>
      </c>
      <c r="E129" s="54"/>
      <c r="F129" s="36">
        <f t="shared" si="7"/>
        <v>0</v>
      </c>
      <c r="G129" s="12"/>
    </row>
    <row r="130" spans="1:7" ht="61.5" customHeight="1" x14ac:dyDescent="0.3">
      <c r="A130" s="45" t="s">
        <v>232</v>
      </c>
      <c r="B130" s="46" t="s">
        <v>70</v>
      </c>
      <c r="C130" s="35"/>
      <c r="D130" s="38">
        <v>94431.6</v>
      </c>
      <c r="E130" s="54">
        <v>92667.199999999997</v>
      </c>
      <c r="F130" s="36">
        <f t="shared" si="7"/>
        <v>0.98131557656547164</v>
      </c>
      <c r="G130" s="12"/>
    </row>
    <row r="131" spans="1:7" ht="65.25" customHeight="1" x14ac:dyDescent="0.3">
      <c r="A131" s="45" t="s">
        <v>233</v>
      </c>
      <c r="B131" s="46" t="s">
        <v>71</v>
      </c>
      <c r="C131" s="35"/>
      <c r="D131" s="38">
        <v>94431.6</v>
      </c>
      <c r="E131" s="54">
        <v>92667.199999999997</v>
      </c>
      <c r="F131" s="36">
        <f>E131/D131</f>
        <v>0.98131557656547164</v>
      </c>
      <c r="G131" s="12"/>
    </row>
    <row r="132" spans="1:7" ht="42.75" customHeight="1" x14ac:dyDescent="0.3">
      <c r="A132" s="45" t="s">
        <v>234</v>
      </c>
      <c r="B132" s="46" t="s">
        <v>133</v>
      </c>
      <c r="C132" s="35"/>
      <c r="D132" s="38">
        <v>100614</v>
      </c>
      <c r="E132" s="54">
        <v>94505.4</v>
      </c>
      <c r="F132" s="36">
        <f>E132/D132</f>
        <v>0.93928677917586012</v>
      </c>
      <c r="G132" s="12"/>
    </row>
    <row r="133" spans="1:7" ht="42" customHeight="1" x14ac:dyDescent="0.3">
      <c r="A133" s="45" t="s">
        <v>235</v>
      </c>
      <c r="B133" s="46" t="s">
        <v>134</v>
      </c>
      <c r="C133" s="35"/>
      <c r="D133" s="38">
        <v>100614</v>
      </c>
      <c r="E133" s="54">
        <v>94505.4</v>
      </c>
      <c r="F133" s="36">
        <f>E133/D133</f>
        <v>0.93928677917586012</v>
      </c>
      <c r="G133" s="12"/>
    </row>
    <row r="134" spans="1:7" ht="30" customHeight="1" x14ac:dyDescent="0.3">
      <c r="A134" s="47" t="s">
        <v>114</v>
      </c>
      <c r="B134" s="48" t="s">
        <v>78</v>
      </c>
      <c r="C134" s="32">
        <f>C135+C141</f>
        <v>602936.99</v>
      </c>
      <c r="D134" s="13">
        <f>D135+D137+D139+D141</f>
        <v>14276076</v>
      </c>
      <c r="E134" s="55">
        <f>E135+E137+E139+E141</f>
        <v>13447981.25</v>
      </c>
      <c r="F134" s="36">
        <f t="shared" si="7"/>
        <v>0.94199423216855949</v>
      </c>
      <c r="G134" s="12">
        <f t="shared" si="8"/>
        <v>22.304123769218407</v>
      </c>
    </row>
    <row r="135" spans="1:7" ht="75" customHeight="1" x14ac:dyDescent="0.3">
      <c r="A135" s="45" t="s">
        <v>236</v>
      </c>
      <c r="B135" s="46" t="s">
        <v>79</v>
      </c>
      <c r="C135" s="35">
        <v>553371.24</v>
      </c>
      <c r="D135" s="38">
        <v>3778220</v>
      </c>
      <c r="E135" s="54">
        <v>3081204.17</v>
      </c>
      <c r="F135" s="36">
        <f t="shared" si="7"/>
        <v>0.81551740502141223</v>
      </c>
      <c r="G135" s="12">
        <f t="shared" si="8"/>
        <v>5.5680598254437657</v>
      </c>
    </row>
    <row r="136" spans="1:7" ht="102.75" customHeight="1" x14ac:dyDescent="0.3">
      <c r="A136" s="52" t="s">
        <v>237</v>
      </c>
      <c r="B136" s="46" t="s">
        <v>80</v>
      </c>
      <c r="C136" s="35">
        <v>553371.24</v>
      </c>
      <c r="D136" s="38">
        <v>3778220</v>
      </c>
      <c r="E136" s="54">
        <v>3081204.17</v>
      </c>
      <c r="F136" s="36">
        <f t="shared" si="7"/>
        <v>0.81551740502141223</v>
      </c>
      <c r="G136" s="12">
        <f t="shared" si="8"/>
        <v>5.5680598254437657</v>
      </c>
    </row>
    <row r="137" spans="1:7" ht="75" customHeight="1" x14ac:dyDescent="0.3">
      <c r="A137" s="52" t="s">
        <v>238</v>
      </c>
      <c r="B137" s="46" t="s">
        <v>144</v>
      </c>
      <c r="C137" s="35"/>
      <c r="D137" s="38">
        <v>4999680</v>
      </c>
      <c r="E137" s="54">
        <v>4868601.08</v>
      </c>
      <c r="F137" s="36">
        <f t="shared" si="7"/>
        <v>0.97378253808243731</v>
      </c>
      <c r="G137" s="12"/>
    </row>
    <row r="138" spans="1:7" ht="75" customHeight="1" x14ac:dyDescent="0.3">
      <c r="A138" s="52" t="s">
        <v>239</v>
      </c>
      <c r="B138" s="46" t="s">
        <v>145</v>
      </c>
      <c r="C138" s="35"/>
      <c r="D138" s="38">
        <v>4999680</v>
      </c>
      <c r="E138" s="54">
        <v>4868601.08</v>
      </c>
      <c r="F138" s="36">
        <f t="shared" si="7"/>
        <v>0.97378253808243731</v>
      </c>
      <c r="G138" s="12"/>
    </row>
    <row r="139" spans="1:7" ht="48" customHeight="1" x14ac:dyDescent="0.3">
      <c r="A139" s="52" t="s">
        <v>266</v>
      </c>
      <c r="B139" s="46" t="s">
        <v>150</v>
      </c>
      <c r="C139" s="35"/>
      <c r="D139" s="38">
        <v>5000000</v>
      </c>
      <c r="E139" s="54">
        <v>5000000</v>
      </c>
      <c r="F139" s="36">
        <f t="shared" si="7"/>
        <v>1</v>
      </c>
      <c r="G139" s="12"/>
    </row>
    <row r="140" spans="1:7" ht="63" customHeight="1" x14ac:dyDescent="0.3">
      <c r="A140" s="52" t="s">
        <v>240</v>
      </c>
      <c r="B140" s="46" t="s">
        <v>151</v>
      </c>
      <c r="C140" s="35"/>
      <c r="D140" s="38">
        <v>5000000</v>
      </c>
      <c r="E140" s="54">
        <v>5000000</v>
      </c>
      <c r="F140" s="36"/>
      <c r="G140" s="12"/>
    </row>
    <row r="141" spans="1:7" ht="44.25" customHeight="1" x14ac:dyDescent="0.3">
      <c r="A141" s="45" t="s">
        <v>241</v>
      </c>
      <c r="B141" s="46" t="s">
        <v>81</v>
      </c>
      <c r="C141" s="35">
        <v>49565.75</v>
      </c>
      <c r="D141" s="38">
        <v>498176</v>
      </c>
      <c r="E141" s="54">
        <v>498176</v>
      </c>
      <c r="F141" s="36">
        <f t="shared" si="7"/>
        <v>1</v>
      </c>
      <c r="G141" s="12">
        <f t="shared" si="8"/>
        <v>10.050811296106687</v>
      </c>
    </row>
    <row r="142" spans="1:7" ht="47.25" customHeight="1" x14ac:dyDescent="0.3">
      <c r="A142" s="45" t="s">
        <v>242</v>
      </c>
      <c r="B142" s="46" t="s">
        <v>82</v>
      </c>
      <c r="C142" s="35">
        <v>49565.75</v>
      </c>
      <c r="D142" s="38">
        <v>498176</v>
      </c>
      <c r="E142" s="54">
        <v>498176</v>
      </c>
      <c r="F142" s="36">
        <f t="shared" si="7"/>
        <v>1</v>
      </c>
      <c r="G142" s="12">
        <f t="shared" si="8"/>
        <v>10.050811296106687</v>
      </c>
    </row>
    <row r="143" spans="1:7" ht="87.75" customHeight="1" x14ac:dyDescent="0.3">
      <c r="A143" s="47" t="s">
        <v>178</v>
      </c>
      <c r="B143" s="48" t="s">
        <v>83</v>
      </c>
      <c r="C143" s="31"/>
      <c r="D143" s="13"/>
      <c r="E143" s="55">
        <v>-40053.4</v>
      </c>
      <c r="F143" s="36"/>
      <c r="G143" s="12" t="e">
        <f t="shared" si="8"/>
        <v>#DIV/0!</v>
      </c>
    </row>
    <row r="144" spans="1:7" ht="59.25" customHeight="1" x14ac:dyDescent="0.3">
      <c r="A144" s="45" t="s">
        <v>268</v>
      </c>
      <c r="B144" s="46" t="s">
        <v>177</v>
      </c>
      <c r="C144" s="34"/>
      <c r="D144" s="38"/>
      <c r="E144" s="54">
        <v>-40053.4</v>
      </c>
      <c r="F144" s="36"/>
      <c r="G144" s="12" t="e">
        <f t="shared" si="8"/>
        <v>#DIV/0!</v>
      </c>
    </row>
    <row r="145" spans="1:7" ht="67.5" customHeight="1" x14ac:dyDescent="0.3">
      <c r="A145" s="45" t="s">
        <v>267</v>
      </c>
      <c r="B145" s="46" t="s">
        <v>175</v>
      </c>
      <c r="C145" s="34"/>
      <c r="D145" s="38"/>
      <c r="E145" s="54">
        <v>-40053.4</v>
      </c>
      <c r="F145" s="36"/>
      <c r="G145" s="12" t="e">
        <f t="shared" si="8"/>
        <v>#DIV/0!</v>
      </c>
    </row>
    <row r="146" spans="1:7" ht="18.75" x14ac:dyDescent="0.3">
      <c r="A146" s="43" t="s">
        <v>87</v>
      </c>
      <c r="B146" s="43"/>
      <c r="C146" s="44" t="e">
        <f>C13+C89</f>
        <v>#REF!</v>
      </c>
      <c r="D146" s="13" t="e">
        <f>D13+D90</f>
        <v>#REF!</v>
      </c>
      <c r="E146" s="13">
        <f>E13+E89</f>
        <v>195836974.31999999</v>
      </c>
      <c r="F146" s="33" t="e">
        <f t="shared" si="7"/>
        <v>#REF!</v>
      </c>
      <c r="G146" s="10" t="e">
        <f t="shared" si="8"/>
        <v>#REF!</v>
      </c>
    </row>
    <row r="147" spans="1:7" ht="15.75" x14ac:dyDescent="0.25">
      <c r="A147" s="3"/>
      <c r="B147" s="3"/>
      <c r="C147" s="3"/>
      <c r="D147" s="3"/>
      <c r="E147" s="3"/>
      <c r="F147" s="3"/>
      <c r="G147" s="6"/>
    </row>
    <row r="148" spans="1:7" ht="15.75" x14ac:dyDescent="0.25">
      <c r="A148" s="3"/>
      <c r="B148" s="3"/>
      <c r="C148" s="3"/>
      <c r="D148" s="3"/>
      <c r="E148" s="3"/>
      <c r="F148" s="3"/>
    </row>
  </sheetData>
  <mergeCells count="14">
    <mergeCell ref="G10:G11"/>
    <mergeCell ref="B10:B11"/>
    <mergeCell ref="A10:A11"/>
    <mergeCell ref="F10:F11"/>
    <mergeCell ref="E10:E11"/>
    <mergeCell ref="D10:D11"/>
    <mergeCell ref="C10:C11"/>
    <mergeCell ref="D1:F1"/>
    <mergeCell ref="D3:F3"/>
    <mergeCell ref="D5:F5"/>
    <mergeCell ref="A8:F8"/>
    <mergeCell ref="A1:B1"/>
    <mergeCell ref="D2:F2"/>
    <mergeCell ref="B4:F4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2022-06-23T12:02:57Z</cp:lastPrinted>
  <dcterms:created xsi:type="dcterms:W3CDTF">2016-07-05T13:04:41Z</dcterms:created>
  <dcterms:modified xsi:type="dcterms:W3CDTF">2022-07-04T06:18:19Z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