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4240" windowHeight="1374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  <definedName name="_xlnm.Print_Area" localSheetId="0">Лист1!$A$1:$L$48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9" i="1" l="1"/>
  <c r="L48" i="1"/>
  <c r="C48" i="1" l="1"/>
  <c r="C6" i="1"/>
  <c r="L16" i="1" l="1"/>
  <c r="L18" i="1"/>
  <c r="L20" i="1"/>
  <c r="L21" i="1"/>
  <c r="L22" i="1"/>
  <c r="L23" i="1"/>
  <c r="L25" i="1"/>
  <c r="L26" i="1"/>
  <c r="L28" i="1"/>
  <c r="L29" i="1"/>
  <c r="L30" i="1"/>
  <c r="L31" i="1"/>
  <c r="L32" i="1"/>
  <c r="L34" i="1"/>
  <c r="L35" i="1"/>
  <c r="L37" i="1"/>
  <c r="L38" i="1"/>
  <c r="L39" i="1"/>
  <c r="L40" i="1"/>
  <c r="L42" i="1"/>
  <c r="L43" i="1"/>
  <c r="L45" i="1"/>
  <c r="L46" i="1"/>
  <c r="L47" i="1"/>
  <c r="L8" i="1"/>
  <c r="L9" i="1"/>
  <c r="L10" i="1"/>
  <c r="L11" i="1"/>
  <c r="L12" i="1"/>
  <c r="L13" i="1"/>
  <c r="L14" i="1"/>
  <c r="L7" i="1"/>
  <c r="L6" i="1" l="1"/>
  <c r="H19" i="1" l="1"/>
  <c r="H24" i="1"/>
  <c r="H6" i="1"/>
  <c r="H27" i="1"/>
  <c r="H44" i="1"/>
  <c r="H41" i="1"/>
  <c r="H36" i="1"/>
  <c r="H33" i="1"/>
  <c r="H15" i="1"/>
  <c r="H17" i="1"/>
  <c r="F27" i="1"/>
  <c r="F6" i="1"/>
  <c r="E44" i="1"/>
  <c r="J27" i="1"/>
  <c r="K27" i="1"/>
  <c r="I27" i="1"/>
  <c r="G27" i="1"/>
  <c r="E27" i="1"/>
  <c r="D27" i="1"/>
  <c r="E41" i="1"/>
  <c r="E36" i="1"/>
  <c r="E33" i="1"/>
  <c r="E24" i="1"/>
  <c r="E19" i="1"/>
  <c r="E17" i="1"/>
  <c r="E15" i="1"/>
  <c r="E6" i="1"/>
  <c r="D6" i="1"/>
  <c r="D19" i="1"/>
  <c r="G6" i="1"/>
  <c r="I6" i="1"/>
  <c r="J6" i="1"/>
  <c r="K6" i="1"/>
  <c r="F41" i="1"/>
  <c r="D41" i="1"/>
  <c r="L41" i="1" s="1"/>
  <c r="G41" i="1"/>
  <c r="I41" i="1"/>
  <c r="J41" i="1"/>
  <c r="K41" i="1"/>
  <c r="D36" i="1"/>
  <c r="L36" i="1" s="1"/>
  <c r="F36" i="1"/>
  <c r="G36" i="1"/>
  <c r="I36" i="1"/>
  <c r="J36" i="1"/>
  <c r="K36" i="1"/>
  <c r="D24" i="1"/>
  <c r="F24" i="1"/>
  <c r="G24" i="1"/>
  <c r="I24" i="1"/>
  <c r="J24" i="1"/>
  <c r="K24" i="1"/>
  <c r="D17" i="1"/>
  <c r="L17" i="1" s="1"/>
  <c r="F17" i="1"/>
  <c r="G17" i="1"/>
  <c r="I17" i="1"/>
  <c r="J17" i="1"/>
  <c r="K17" i="1"/>
  <c r="F19" i="1"/>
  <c r="G19" i="1"/>
  <c r="I19" i="1"/>
  <c r="J19" i="1"/>
  <c r="K19" i="1"/>
  <c r="D15" i="1"/>
  <c r="F15" i="1"/>
  <c r="L15" i="1" s="1"/>
  <c r="G15" i="1"/>
  <c r="I15" i="1"/>
  <c r="J15" i="1"/>
  <c r="K15" i="1"/>
  <c r="I44" i="1"/>
  <c r="I33" i="1"/>
  <c r="D44" i="1"/>
  <c r="F44" i="1"/>
  <c r="L44" i="1" s="1"/>
  <c r="G44" i="1"/>
  <c r="J44" i="1"/>
  <c r="K44" i="1"/>
  <c r="D33" i="1"/>
  <c r="F33" i="1"/>
  <c r="G33" i="1"/>
  <c r="K33" i="1"/>
  <c r="J48" i="1"/>
  <c r="L33" i="1" l="1"/>
  <c r="L19" i="1"/>
  <c r="L27" i="1"/>
  <c r="L24" i="1"/>
  <c r="I48" i="1"/>
  <c r="H48" i="1"/>
  <c r="K48" i="1"/>
  <c r="F48" i="1"/>
  <c r="G48" i="1"/>
  <c r="E48" i="1"/>
  <c r="D48" i="1"/>
</calcChain>
</file>

<file path=xl/sharedStrings.xml><?xml version="1.0" encoding="utf-8"?>
<sst xmlns="http://schemas.openxmlformats.org/spreadsheetml/2006/main" count="88" uniqueCount="86">
  <si>
    <t>0102</t>
  </si>
  <si>
    <t>0103</t>
  </si>
  <si>
    <t>0104</t>
  </si>
  <si>
    <t>0106</t>
  </si>
  <si>
    <t>0107</t>
  </si>
  <si>
    <t>0111</t>
  </si>
  <si>
    <t>0113</t>
  </si>
  <si>
    <t>0203</t>
  </si>
  <si>
    <t>0309</t>
  </si>
  <si>
    <t>0405</t>
  </si>
  <si>
    <t>0409</t>
  </si>
  <si>
    <t>0412</t>
  </si>
  <si>
    <t>0501</t>
  </si>
  <si>
    <t>0502</t>
  </si>
  <si>
    <t>0701</t>
  </si>
  <si>
    <t>0702</t>
  </si>
  <si>
    <t>0707</t>
  </si>
  <si>
    <t>0709</t>
  </si>
  <si>
    <t>0801</t>
  </si>
  <si>
    <t>1402</t>
  </si>
  <si>
    <t>Итого</t>
  </si>
  <si>
    <t>Рз, Пр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</si>
  <si>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</si>
  <si>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</si>
  <si>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</si>
  <si>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</si>
  <si>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</si>
  <si>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</si>
  <si>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</si>
  <si>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</si>
  <si>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</si>
  <si>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</si>
  <si>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</si>
  <si>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</si>
  <si>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</si>
  <si>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</si>
  <si>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</si>
  <si>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</si>
  <si>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</si>
  <si>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</si>
  <si>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</si>
  <si>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</si>
  <si>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</si>
  <si>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</si>
  <si>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</si>
  <si>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</si>
  <si>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</si>
  <si>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Наименование раздела, подраздела</t>
  </si>
  <si>
    <t>(в рублях)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</si>
  <si>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</si>
  <si>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</si>
  <si>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</si>
  <si>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</si>
  <si>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</si>
  <si>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</si>
  <si>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</si>
  <si>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</si>
  <si>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</si>
  <si>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</si>
  <si>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0700</t>
  </si>
  <si>
    <t>Образование</t>
  </si>
  <si>
    <t>0800</t>
  </si>
  <si>
    <t>Культура, кинематография</t>
  </si>
  <si>
    <t>1000</t>
  </si>
  <si>
    <t>Социальная политика</t>
  </si>
  <si>
    <t>1100</t>
  </si>
  <si>
    <t>Физическая культура и спорт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</si>
  <si>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</si>
  <si>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</si>
  <si>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0105</t>
  </si>
  <si>
    <t>Судебная система</t>
  </si>
  <si>
    <t>0408</t>
  </si>
  <si>
    <t>Траспорт</t>
  </si>
  <si>
    <t>1102</t>
  </si>
  <si>
    <t>Массовый спорт</t>
  </si>
  <si>
    <t>0703</t>
  </si>
  <si>
    <t>Дополнительное образование детей</t>
  </si>
  <si>
    <t>Защита населения и территории от  чрезвычайных ситуаций природного и техногенного характера, гражданская оборона</t>
  </si>
  <si>
    <t>Сумма                                      на 2020 год                                        Решение  от 12.12.2019 № 6-42 (первоначальный)</t>
  </si>
  <si>
    <t>Решение  от 28.02.2020 № 6-60</t>
  </si>
  <si>
    <t>Решение  от 16.04.2020 № 6-65</t>
  </si>
  <si>
    <t>Решение от 27.08.2020 № 6-80</t>
  </si>
  <si>
    <t>Решение от 11.12.2020 № 6-113</t>
  </si>
  <si>
    <t>Решение от 22.12.2020 № 6-116</t>
  </si>
  <si>
    <t>Сведения о внесенных в течение 2020 года изменениях в Решение Жирятинского районного Совета народных депутатов №6-42 от 12.12.2019 года "О бюджете Жирятинского  муниципального района Брянской области на 2020 год и на плановый период 2021 и 2022 годов" в части расходов</t>
  </si>
  <si>
    <t>Сумма 
на 2020 год                                            (с учётом изменений)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</si>
</sst>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Arial Cyr"/>
      <family val="2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2" borderId="0"/>
    <xf numFmtId="49" fontId="14" fillId="0" borderId="7">
      <alignment horizontal="center" vertical="top" shrinkToFit="1"/>
    </xf>
  </cellStyleXfs>
  <cellXfs count="3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right" vertical="center"/>
    </xf>
    <xf numFmtId="49" fontId="8" fillId="0" borderId="1" xfId="0" applyNumberFormat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justify" vertical="top" wrapText="1"/>
    </xf>
    <xf numFmtId="0" fontId="2" fillId="2" borderId="3" xfId="1" applyFont="1" applyFill="1" applyBorder="1" applyAlignment="1">
      <alignment horizontal="justify" vertical="top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" fontId="9" fillId="2" borderId="4" xfId="1" applyNumberFormat="1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wrapText="1"/>
    </xf>
    <xf numFmtId="4" fontId="9" fillId="2" borderId="1" xfId="1" applyNumberFormat="1" applyFont="1" applyFill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wrapText="1"/>
    </xf>
    <xf numFmtId="4" fontId="12" fillId="2" borderId="4" xfId="1" applyNumberFormat="1" applyFont="1" applyFill="1" applyBorder="1" applyAlignment="1">
      <alignment horizontal="center" vertical="center" shrinkToFit="1"/>
    </xf>
    <xf numFmtId="4" fontId="12" fillId="2" borderId="1" xfId="1" applyNumberFormat="1" applyFont="1" applyFill="1" applyBorder="1" applyAlignment="1">
      <alignment horizontal="center" vertical="center" shrinkToFit="1"/>
    </xf>
    <xf numFmtId="4" fontId="12" fillId="0" borderId="1" xfId="0" applyNumberFormat="1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wrapText="1"/>
    </xf>
    <xf numFmtId="4" fontId="13" fillId="3" borderId="7" xfId="2" applyNumberFormat="1" applyFont="1" applyFill="1" applyProtection="1">
      <alignment horizontal="center" vertical="top" shrinkToFit="1"/>
    </xf>
    <xf numFmtId="4" fontId="16" fillId="2" borderId="4" xfId="1" applyNumberFormat="1" applyFont="1" applyFill="1" applyBorder="1" applyAlignment="1">
      <alignment horizontal="center" vertical="center" shrinkToFit="1"/>
    </xf>
    <xf numFmtId="4" fontId="9" fillId="3" borderId="1" xfId="1" applyNumberFormat="1" applyFont="1" applyFill="1" applyBorder="1" applyAlignment="1">
      <alignment horizontal="center" vertical="center" shrinkToFit="1"/>
    </xf>
    <xf numFmtId="4" fontId="13" fillId="2" borderId="1" xfId="1" applyNumberFormat="1" applyFont="1" applyFill="1" applyBorder="1" applyAlignment="1">
      <alignment horizontal="center" vertical="center" shrinkToFit="1"/>
    </xf>
    <xf numFmtId="4" fontId="16" fillId="0" borderId="1" xfId="0" applyNumberFormat="1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wrapText="1"/>
    </xf>
    <xf numFmtId="4" fontId="13" fillId="2" borderId="4" xfId="1" applyNumberFormat="1" applyFont="1" applyFill="1" applyBorder="1" applyAlignment="1">
      <alignment horizontal="center" vertical="center" shrinkToFit="1"/>
    </xf>
    <xf numFmtId="4" fontId="16" fillId="2" borderId="1" xfId="1" applyNumberFormat="1" applyFont="1" applyFill="1" applyBorder="1" applyAlignment="1">
      <alignment horizontal="center" vertical="center" shrinkToFit="1"/>
    </xf>
    <xf numFmtId="4" fontId="0" fillId="0" borderId="0" xfId="0" applyNumberFormat="1"/>
    <xf numFmtId="4" fontId="16" fillId="3" borderId="7" xfId="2" applyNumberFormat="1" applyFont="1" applyFill="1" applyProtection="1">
      <alignment horizontal="center" vertical="top" shrinkToFi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3">
    <cellStyle name="xl31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view="pageBreakPreview" zoomScale="71" zoomScaleNormal="100" zoomScaleSheetLayoutView="7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H51" sqref="H51"/>
    </sheetView>
  </sheetViews>
  <sheetFormatPr defaultRowHeight="15" x14ac:dyDescent="0.25"/>
  <cols>
    <col min="1" max="1" width="7" customWidth="1"/>
    <col min="2" max="2" width="57.28515625" customWidth="1"/>
    <col min="3" max="3" width="24.28515625" customWidth="1"/>
    <col min="4" max="5" width="22.140625" customWidth="1"/>
    <col min="6" max="6" width="22" customWidth="1"/>
    <col min="7" max="8" width="22.28515625" customWidth="1"/>
    <col min="9" max="9" width="22.28515625" hidden="1" customWidth="1"/>
    <col min="10" max="10" width="22.85546875" hidden="1" customWidth="1"/>
    <col min="11" max="11" width="18.42578125" hidden="1" customWidth="1"/>
    <col min="12" max="12" width="23.85546875" customWidth="1"/>
  </cols>
  <sheetData>
    <row r="1" spans="1:12" ht="4.5" customHeight="1" x14ac:dyDescent="0.25"/>
    <row r="2" spans="1:12" ht="46.5" customHeight="1" x14ac:dyDescent="0.25">
      <c r="A2" s="33" t="s">
        <v>84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x14ac:dyDescent="0.25">
      <c r="L3" s="9" t="s">
        <v>48</v>
      </c>
    </row>
    <row r="4" spans="1:12" ht="125.25" customHeight="1" x14ac:dyDescent="0.25">
      <c r="A4" s="1" t="s">
        <v>21</v>
      </c>
      <c r="B4" s="1" t="s">
        <v>47</v>
      </c>
      <c r="C4" s="22" t="s">
        <v>78</v>
      </c>
      <c r="D4" s="22" t="s">
        <v>79</v>
      </c>
      <c r="E4" s="22" t="s">
        <v>80</v>
      </c>
      <c r="F4" s="22" t="s">
        <v>81</v>
      </c>
      <c r="G4" s="22" t="s">
        <v>82</v>
      </c>
      <c r="H4" s="22" t="s">
        <v>83</v>
      </c>
      <c r="I4" s="16"/>
      <c r="J4" s="16"/>
      <c r="K4" s="16"/>
      <c r="L4" s="22" t="s">
        <v>85</v>
      </c>
    </row>
    <row r="5" spans="1:12" s="8" customFormat="1" ht="15.75" customHeight="1" x14ac:dyDescent="0.2">
      <c r="A5" s="7">
        <v>1</v>
      </c>
      <c r="B5" s="7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18">
        <v>9</v>
      </c>
      <c r="J5" s="18">
        <v>10</v>
      </c>
      <c r="K5" s="18">
        <v>9</v>
      </c>
      <c r="L5" s="28">
        <v>9</v>
      </c>
    </row>
    <row r="6" spans="1:12" s="8" customFormat="1" ht="20.25" customHeight="1" x14ac:dyDescent="0.2">
      <c r="A6" s="10" t="s">
        <v>49</v>
      </c>
      <c r="B6" s="11" t="s">
        <v>50</v>
      </c>
      <c r="C6" s="24">
        <f>C7+C8+C9+C10+C11+C12+C13+C14</f>
        <v>23675400</v>
      </c>
      <c r="D6" s="24">
        <f>D7+D8+D9+D10+D11+D12+D13+D14</f>
        <v>505501</v>
      </c>
      <c r="E6" s="24">
        <f>E7+E8+E9+E10+E11+E12+E13+E14</f>
        <v>248683.84</v>
      </c>
      <c r="F6" s="24">
        <f>F7+F8+F9+F10+F11+F12+F13+F14</f>
        <v>275627</v>
      </c>
      <c r="G6" s="24">
        <f t="shared" ref="G6:K6" si="0">G7+G8+G9+G11+G12+G13+G14</f>
        <v>780975</v>
      </c>
      <c r="H6" s="24">
        <f t="shared" si="0"/>
        <v>1237284</v>
      </c>
      <c r="I6" s="19">
        <f t="shared" si="0"/>
        <v>0</v>
      </c>
      <c r="J6" s="19">
        <f t="shared" si="0"/>
        <v>0</v>
      </c>
      <c r="K6" s="19">
        <f t="shared" si="0"/>
        <v>0</v>
      </c>
      <c r="L6" s="24">
        <f>L7+L8+L9+L10+L11+L12+L13+L14</f>
        <v>26723470.84</v>
      </c>
    </row>
    <row r="7" spans="1:12" ht="49.5" x14ac:dyDescent="0.25">
      <c r="A7" s="3" t="s">
        <v>0</v>
      </c>
      <c r="B7" s="6" t="s">
        <v>22</v>
      </c>
      <c r="C7" s="23">
        <v>844323</v>
      </c>
      <c r="D7" s="29"/>
      <c r="E7" s="29"/>
      <c r="F7" s="29"/>
      <c r="G7" s="29">
        <v>-29946</v>
      </c>
      <c r="H7" s="29"/>
      <c r="I7" s="15"/>
      <c r="J7" s="15">
        <v>0</v>
      </c>
      <c r="K7" s="15"/>
      <c r="L7" s="29">
        <f>C7+D7+E7+F7+G7+H7</f>
        <v>814377</v>
      </c>
    </row>
    <row r="8" spans="1:12" ht="66" x14ac:dyDescent="0.25">
      <c r="A8" s="3" t="s">
        <v>1</v>
      </c>
      <c r="B8" s="6" t="s">
        <v>23</v>
      </c>
      <c r="C8" s="23">
        <v>390587</v>
      </c>
      <c r="D8" s="29"/>
      <c r="E8" s="29"/>
      <c r="F8" s="29"/>
      <c r="G8" s="29">
        <v>86020</v>
      </c>
      <c r="H8" s="29"/>
      <c r="I8" s="15"/>
      <c r="J8" s="15">
        <v>0</v>
      </c>
      <c r="K8" s="15"/>
      <c r="L8" s="29">
        <f t="shared" ref="L8:L47" si="1">C8+D8+E8+F8+G8+H8</f>
        <v>476607</v>
      </c>
    </row>
    <row r="9" spans="1:12" ht="66" x14ac:dyDescent="0.25">
      <c r="A9" s="3" t="s">
        <v>2</v>
      </c>
      <c r="B9" s="6" t="s">
        <v>24</v>
      </c>
      <c r="C9" s="23">
        <v>14277723</v>
      </c>
      <c r="D9" s="29">
        <v>358639</v>
      </c>
      <c r="E9" s="29"/>
      <c r="F9" s="29">
        <v>193667</v>
      </c>
      <c r="G9" s="29">
        <v>394506</v>
      </c>
      <c r="H9" s="29">
        <v>800409</v>
      </c>
      <c r="I9" s="15"/>
      <c r="J9" s="15">
        <v>0</v>
      </c>
      <c r="K9" s="15"/>
      <c r="L9" s="29">
        <f t="shared" si="1"/>
        <v>16024944</v>
      </c>
    </row>
    <row r="10" spans="1:12" ht="18.75" x14ac:dyDescent="0.25">
      <c r="A10" s="3" t="s">
        <v>69</v>
      </c>
      <c r="B10" s="6" t="s">
        <v>70</v>
      </c>
      <c r="C10" s="23">
        <v>5640</v>
      </c>
      <c r="D10" s="15"/>
      <c r="E10" s="29"/>
      <c r="F10" s="29"/>
      <c r="G10" s="29"/>
      <c r="H10" s="29"/>
      <c r="I10" s="15"/>
      <c r="J10" s="15"/>
      <c r="K10" s="15"/>
      <c r="L10" s="29">
        <f t="shared" si="1"/>
        <v>5640</v>
      </c>
    </row>
    <row r="11" spans="1:12" ht="49.5" x14ac:dyDescent="0.25">
      <c r="A11" s="3" t="s">
        <v>3</v>
      </c>
      <c r="B11" s="6" t="s">
        <v>25</v>
      </c>
      <c r="C11" s="23">
        <v>4294772</v>
      </c>
      <c r="D11" s="15"/>
      <c r="E11" s="29"/>
      <c r="F11" s="29"/>
      <c r="G11" s="29">
        <v>226548</v>
      </c>
      <c r="H11" s="29">
        <v>315698</v>
      </c>
      <c r="I11" s="15"/>
      <c r="J11" s="15">
        <v>0</v>
      </c>
      <c r="K11" s="15"/>
      <c r="L11" s="29">
        <f t="shared" si="1"/>
        <v>4837018</v>
      </c>
    </row>
    <row r="12" spans="1:12" ht="18.75" x14ac:dyDescent="0.25">
      <c r="A12" s="3" t="s">
        <v>4</v>
      </c>
      <c r="B12" s="6" t="s">
        <v>26</v>
      </c>
      <c r="C12" s="23"/>
      <c r="D12" s="15"/>
      <c r="E12" s="29"/>
      <c r="F12" s="29"/>
      <c r="G12" s="15"/>
      <c r="H12" s="15"/>
      <c r="I12" s="15"/>
      <c r="J12" s="15"/>
      <c r="K12" s="15"/>
      <c r="L12" s="29">
        <f t="shared" si="1"/>
        <v>0</v>
      </c>
    </row>
    <row r="13" spans="1:12" ht="18.75" x14ac:dyDescent="0.25">
      <c r="A13" s="3" t="s">
        <v>5</v>
      </c>
      <c r="B13" s="6" t="s">
        <v>27</v>
      </c>
      <c r="C13" s="23">
        <v>100000</v>
      </c>
      <c r="D13" s="29">
        <v>-10000</v>
      </c>
      <c r="E13" s="29"/>
      <c r="F13" s="29"/>
      <c r="G13" s="29">
        <v>-47609</v>
      </c>
      <c r="H13" s="15"/>
      <c r="I13" s="15"/>
      <c r="J13" s="15">
        <v>0</v>
      </c>
      <c r="K13" s="15"/>
      <c r="L13" s="29">
        <f t="shared" si="1"/>
        <v>42391</v>
      </c>
    </row>
    <row r="14" spans="1:12" ht="18.75" customHeight="1" x14ac:dyDescent="0.25">
      <c r="A14" s="3" t="s">
        <v>6</v>
      </c>
      <c r="B14" s="6" t="s">
        <v>28</v>
      </c>
      <c r="C14" s="23">
        <v>3762355</v>
      </c>
      <c r="D14" s="29">
        <v>156862</v>
      </c>
      <c r="E14" s="29">
        <v>248683.84</v>
      </c>
      <c r="F14" s="29">
        <v>81960</v>
      </c>
      <c r="G14" s="29">
        <v>151456</v>
      </c>
      <c r="H14" s="29">
        <v>121177</v>
      </c>
      <c r="I14" s="15"/>
      <c r="J14" s="15">
        <v>0</v>
      </c>
      <c r="K14" s="15"/>
      <c r="L14" s="29">
        <f t="shared" si="1"/>
        <v>4522493.84</v>
      </c>
    </row>
    <row r="15" spans="1:12" ht="18.75" customHeight="1" x14ac:dyDescent="0.25">
      <c r="A15" s="10" t="s">
        <v>51</v>
      </c>
      <c r="B15" s="11" t="s">
        <v>52</v>
      </c>
      <c r="C15" s="32">
        <v>566152</v>
      </c>
      <c r="D15" s="30">
        <f t="shared" ref="D15:K15" si="2">D16</f>
        <v>0</v>
      </c>
      <c r="E15" s="30">
        <f t="shared" si="2"/>
        <v>0</v>
      </c>
      <c r="F15" s="30">
        <f t="shared" si="2"/>
        <v>56040.66</v>
      </c>
      <c r="G15" s="30">
        <f t="shared" si="2"/>
        <v>0</v>
      </c>
      <c r="H15" s="30">
        <f t="shared" si="2"/>
        <v>0</v>
      </c>
      <c r="I15" s="20">
        <f t="shared" si="2"/>
        <v>0</v>
      </c>
      <c r="J15" s="20">
        <f t="shared" si="2"/>
        <v>0</v>
      </c>
      <c r="K15" s="20">
        <f t="shared" si="2"/>
        <v>0</v>
      </c>
      <c r="L15" s="24">
        <f t="shared" si="1"/>
        <v>622192.66</v>
      </c>
    </row>
    <row r="16" spans="1:12" ht="18.75" customHeight="1" x14ac:dyDescent="0.25">
      <c r="A16" s="3" t="s">
        <v>7</v>
      </c>
      <c r="B16" s="6" t="s">
        <v>29</v>
      </c>
      <c r="C16" s="23">
        <v>566152</v>
      </c>
      <c r="D16" s="29"/>
      <c r="E16" s="29"/>
      <c r="F16" s="29">
        <v>56040.66</v>
      </c>
      <c r="G16" s="29"/>
      <c r="H16" s="29"/>
      <c r="I16" s="15"/>
      <c r="J16" s="15"/>
      <c r="K16" s="15"/>
      <c r="L16" s="29">
        <f t="shared" si="1"/>
        <v>622192.66</v>
      </c>
    </row>
    <row r="17" spans="1:12" ht="33" x14ac:dyDescent="0.25">
      <c r="A17" s="13" t="s">
        <v>53</v>
      </c>
      <c r="B17" s="11" t="s">
        <v>54</v>
      </c>
      <c r="C17" s="32">
        <v>3019065</v>
      </c>
      <c r="D17" s="30">
        <f t="shared" ref="D17:K17" si="3">D18</f>
        <v>71045</v>
      </c>
      <c r="E17" s="30">
        <f t="shared" si="3"/>
        <v>34452</v>
      </c>
      <c r="F17" s="30">
        <f t="shared" si="3"/>
        <v>106243</v>
      </c>
      <c r="G17" s="30">
        <f t="shared" si="3"/>
        <v>387953</v>
      </c>
      <c r="H17" s="30">
        <f t="shared" si="3"/>
        <v>193224</v>
      </c>
      <c r="I17" s="20">
        <f t="shared" si="3"/>
        <v>0</v>
      </c>
      <c r="J17" s="20">
        <f t="shared" si="3"/>
        <v>0</v>
      </c>
      <c r="K17" s="20">
        <f t="shared" si="3"/>
        <v>0</v>
      </c>
      <c r="L17" s="24">
        <f t="shared" si="1"/>
        <v>3811982</v>
      </c>
    </row>
    <row r="18" spans="1:12" ht="49.5" x14ac:dyDescent="0.25">
      <c r="A18" s="4" t="s">
        <v>8</v>
      </c>
      <c r="B18" s="12" t="s">
        <v>77</v>
      </c>
      <c r="C18" s="23">
        <v>3019065</v>
      </c>
      <c r="D18" s="29">
        <v>71045</v>
      </c>
      <c r="E18" s="29">
        <v>34452</v>
      </c>
      <c r="F18" s="29">
        <v>106243</v>
      </c>
      <c r="G18" s="29">
        <v>387953</v>
      </c>
      <c r="H18" s="29">
        <v>193224</v>
      </c>
      <c r="I18" s="15"/>
      <c r="J18" s="15">
        <v>0</v>
      </c>
      <c r="K18" s="15"/>
      <c r="L18" s="29">
        <f t="shared" si="1"/>
        <v>3811982</v>
      </c>
    </row>
    <row r="19" spans="1:12" ht="18.75" x14ac:dyDescent="0.25">
      <c r="A19" s="10" t="s">
        <v>55</v>
      </c>
      <c r="B19" s="11" t="s">
        <v>56</v>
      </c>
      <c r="C19" s="32">
        <v>18291137.550000001</v>
      </c>
      <c r="D19" s="30">
        <f>D20+D21+D22+D23</f>
        <v>4983522.9800000004</v>
      </c>
      <c r="E19" s="30">
        <f>E20+E21+E22+E23</f>
        <v>0</v>
      </c>
      <c r="F19" s="30">
        <f t="shared" ref="F19:K19" si="4">F20+F22+F23</f>
        <v>0</v>
      </c>
      <c r="G19" s="30">
        <f t="shared" si="4"/>
        <v>-666192</v>
      </c>
      <c r="H19" s="30">
        <f t="shared" si="4"/>
        <v>0</v>
      </c>
      <c r="I19" s="20">
        <f t="shared" si="4"/>
        <v>0</v>
      </c>
      <c r="J19" s="20">
        <f t="shared" si="4"/>
        <v>0</v>
      </c>
      <c r="K19" s="20">
        <f t="shared" si="4"/>
        <v>0</v>
      </c>
      <c r="L19" s="24">
        <f t="shared" si="1"/>
        <v>22608468.530000001</v>
      </c>
    </row>
    <row r="20" spans="1:12" ht="18.75" x14ac:dyDescent="0.25">
      <c r="A20" s="3" t="s">
        <v>9</v>
      </c>
      <c r="B20" s="6" t="s">
        <v>30</v>
      </c>
      <c r="C20" s="23">
        <v>13092.55</v>
      </c>
      <c r="D20" s="26"/>
      <c r="E20" s="26"/>
      <c r="F20" s="26"/>
      <c r="G20" s="26"/>
      <c r="H20" s="26"/>
      <c r="I20" s="17"/>
      <c r="J20" s="17"/>
      <c r="K20" s="15"/>
      <c r="L20" s="29">
        <f t="shared" si="1"/>
        <v>13092.55</v>
      </c>
    </row>
    <row r="21" spans="1:12" ht="18.75" x14ac:dyDescent="0.25">
      <c r="A21" s="3" t="s">
        <v>71</v>
      </c>
      <c r="B21" s="6" t="s">
        <v>72</v>
      </c>
      <c r="C21" s="23">
        <v>305000</v>
      </c>
      <c r="D21" s="26"/>
      <c r="E21" s="29"/>
      <c r="F21" s="29"/>
      <c r="G21" s="29"/>
      <c r="H21" s="29"/>
      <c r="I21" s="15"/>
      <c r="J21" s="15"/>
      <c r="K21" s="15"/>
      <c r="L21" s="29">
        <f t="shared" si="1"/>
        <v>305000</v>
      </c>
    </row>
    <row r="22" spans="1:12" ht="19.5" customHeight="1" x14ac:dyDescent="0.25">
      <c r="A22" s="3" t="s">
        <v>10</v>
      </c>
      <c r="B22" s="6" t="s">
        <v>31</v>
      </c>
      <c r="C22" s="23">
        <v>17743119</v>
      </c>
      <c r="D22" s="26">
        <v>4971522.9800000004</v>
      </c>
      <c r="E22" s="29">
        <v>0</v>
      </c>
      <c r="F22" s="29"/>
      <c r="G22" s="29">
        <v>-681900</v>
      </c>
      <c r="H22" s="29"/>
      <c r="I22" s="15"/>
      <c r="J22" s="15">
        <v>0</v>
      </c>
      <c r="K22" s="15"/>
      <c r="L22" s="29">
        <f t="shared" si="1"/>
        <v>22032741.98</v>
      </c>
    </row>
    <row r="23" spans="1:12" ht="36" customHeight="1" x14ac:dyDescent="0.25">
      <c r="A23" s="3" t="s">
        <v>11</v>
      </c>
      <c r="B23" s="6" t="s">
        <v>32</v>
      </c>
      <c r="C23" s="23">
        <v>229926</v>
      </c>
      <c r="D23" s="26">
        <v>12000</v>
      </c>
      <c r="E23" s="29"/>
      <c r="F23" s="29"/>
      <c r="G23" s="29">
        <v>15708</v>
      </c>
      <c r="H23" s="29"/>
      <c r="I23" s="15"/>
      <c r="J23" s="15">
        <v>0</v>
      </c>
      <c r="K23" s="15"/>
      <c r="L23" s="29">
        <f t="shared" si="1"/>
        <v>257634</v>
      </c>
    </row>
    <row r="24" spans="1:12" ht="18.75" x14ac:dyDescent="0.25">
      <c r="A24" s="10" t="s">
        <v>57</v>
      </c>
      <c r="B24" s="11" t="s">
        <v>58</v>
      </c>
      <c r="C24" s="32">
        <v>286000</v>
      </c>
      <c r="D24" s="30">
        <f t="shared" ref="D24:K24" si="5">D25+D26</f>
        <v>66060</v>
      </c>
      <c r="E24" s="30">
        <f t="shared" si="5"/>
        <v>0</v>
      </c>
      <c r="F24" s="30">
        <f t="shared" si="5"/>
        <v>0</v>
      </c>
      <c r="G24" s="30">
        <f t="shared" si="5"/>
        <v>120454</v>
      </c>
      <c r="H24" s="30">
        <f t="shared" si="5"/>
        <v>0</v>
      </c>
      <c r="I24" s="20">
        <f t="shared" si="5"/>
        <v>0</v>
      </c>
      <c r="J24" s="20">
        <f t="shared" si="5"/>
        <v>0</v>
      </c>
      <c r="K24" s="20">
        <f t="shared" si="5"/>
        <v>0</v>
      </c>
      <c r="L24" s="24">
        <f t="shared" si="1"/>
        <v>472514</v>
      </c>
    </row>
    <row r="25" spans="1:12" ht="18.75" x14ac:dyDescent="0.25">
      <c r="A25" s="3" t="s">
        <v>12</v>
      </c>
      <c r="B25" s="6" t="s">
        <v>33</v>
      </c>
      <c r="C25" s="23">
        <v>36000</v>
      </c>
      <c r="D25" s="26">
        <v>66060</v>
      </c>
      <c r="E25" s="29"/>
      <c r="F25" s="29"/>
      <c r="G25" s="29">
        <v>33565</v>
      </c>
      <c r="H25" s="29"/>
      <c r="I25" s="15"/>
      <c r="J25" s="15"/>
      <c r="K25" s="15"/>
      <c r="L25" s="29">
        <f t="shared" si="1"/>
        <v>135625</v>
      </c>
    </row>
    <row r="26" spans="1:12" ht="18.75" x14ac:dyDescent="0.25">
      <c r="A26" s="3" t="s">
        <v>13</v>
      </c>
      <c r="B26" s="6" t="s">
        <v>34</v>
      </c>
      <c r="C26" s="23">
        <v>250000</v>
      </c>
      <c r="D26" s="17"/>
      <c r="E26" s="29"/>
      <c r="F26" s="29"/>
      <c r="G26" s="29">
        <v>86889</v>
      </c>
      <c r="H26" s="29"/>
      <c r="I26" s="15"/>
      <c r="J26" s="15"/>
      <c r="K26" s="15"/>
      <c r="L26" s="29">
        <f t="shared" si="1"/>
        <v>336889</v>
      </c>
    </row>
    <row r="27" spans="1:12" ht="18.75" x14ac:dyDescent="0.25">
      <c r="A27" s="10" t="s">
        <v>59</v>
      </c>
      <c r="B27" s="11" t="s">
        <v>60</v>
      </c>
      <c r="C27" s="32">
        <v>104815167</v>
      </c>
      <c r="D27" s="30">
        <f t="shared" ref="D27:I27" si="6">D28+D29+D30+D31+D32</f>
        <v>2269787.67</v>
      </c>
      <c r="E27" s="30">
        <f t="shared" si="6"/>
        <v>452548.82999999996</v>
      </c>
      <c r="F27" s="30">
        <f>F28+F29+F30+F31+F32</f>
        <v>2608730</v>
      </c>
      <c r="G27" s="30">
        <f t="shared" si="6"/>
        <v>6447277</v>
      </c>
      <c r="H27" s="30">
        <f t="shared" si="6"/>
        <v>-2744332.48</v>
      </c>
      <c r="I27" s="20">
        <f t="shared" si="6"/>
        <v>0</v>
      </c>
      <c r="J27" s="20">
        <f>J28+J29+J30+J31+J32</f>
        <v>0</v>
      </c>
      <c r="K27" s="20">
        <f>K28+K29+K30+K31+K32</f>
        <v>0</v>
      </c>
      <c r="L27" s="24">
        <f t="shared" si="1"/>
        <v>113849178.02</v>
      </c>
    </row>
    <row r="28" spans="1:12" ht="18.75" x14ac:dyDescent="0.25">
      <c r="A28" s="3" t="s">
        <v>14</v>
      </c>
      <c r="B28" s="6" t="s">
        <v>35</v>
      </c>
      <c r="C28" s="23">
        <v>16771383</v>
      </c>
      <c r="D28" s="26">
        <v>65000</v>
      </c>
      <c r="E28" s="29">
        <v>46000</v>
      </c>
      <c r="F28" s="29">
        <v>-242000</v>
      </c>
      <c r="G28" s="29">
        <v>41940</v>
      </c>
      <c r="H28" s="29">
        <v>60000</v>
      </c>
      <c r="I28" s="15"/>
      <c r="J28" s="15">
        <v>0</v>
      </c>
      <c r="K28" s="15"/>
      <c r="L28" s="29">
        <f t="shared" si="1"/>
        <v>16742323</v>
      </c>
    </row>
    <row r="29" spans="1:12" ht="18.75" x14ac:dyDescent="0.25">
      <c r="A29" s="3" t="s">
        <v>15</v>
      </c>
      <c r="B29" s="6" t="s">
        <v>36</v>
      </c>
      <c r="C29" s="23">
        <v>66108490</v>
      </c>
      <c r="D29" s="26">
        <v>1838745.67</v>
      </c>
      <c r="E29" s="29">
        <v>145000</v>
      </c>
      <c r="F29" s="29">
        <v>2483421</v>
      </c>
      <c r="G29" s="29">
        <v>5756562</v>
      </c>
      <c r="H29" s="29">
        <v>-3567222.48</v>
      </c>
      <c r="I29" s="15"/>
      <c r="J29" s="15">
        <v>0</v>
      </c>
      <c r="K29" s="15"/>
      <c r="L29" s="29">
        <f t="shared" si="1"/>
        <v>72764996.189999998</v>
      </c>
    </row>
    <row r="30" spans="1:12" ht="18.75" x14ac:dyDescent="0.25">
      <c r="A30" s="3" t="s">
        <v>75</v>
      </c>
      <c r="B30" s="6" t="s">
        <v>76</v>
      </c>
      <c r="C30" s="23">
        <v>5544965</v>
      </c>
      <c r="D30" s="17"/>
      <c r="E30" s="29">
        <v>217548.83</v>
      </c>
      <c r="F30" s="29">
        <v>11000</v>
      </c>
      <c r="G30" s="29">
        <v>-75508</v>
      </c>
      <c r="H30" s="29">
        <v>29000</v>
      </c>
      <c r="I30" s="15"/>
      <c r="J30" s="15"/>
      <c r="K30" s="15"/>
      <c r="L30" s="29">
        <f t="shared" si="1"/>
        <v>5727005.8300000001</v>
      </c>
    </row>
    <row r="31" spans="1:12" ht="18.75" x14ac:dyDescent="0.25">
      <c r="A31" s="3" t="s">
        <v>16</v>
      </c>
      <c r="B31" s="6" t="s">
        <v>37</v>
      </c>
      <c r="C31" s="23">
        <v>419480</v>
      </c>
      <c r="D31" s="17"/>
      <c r="E31" s="15"/>
      <c r="F31" s="29"/>
      <c r="G31" s="15"/>
      <c r="H31" s="29">
        <v>-16000</v>
      </c>
      <c r="I31" s="15"/>
      <c r="J31" s="15"/>
      <c r="K31" s="15"/>
      <c r="L31" s="29">
        <f t="shared" si="1"/>
        <v>403480</v>
      </c>
    </row>
    <row r="32" spans="1:12" ht="18.75" x14ac:dyDescent="0.25">
      <c r="A32" s="3" t="s">
        <v>17</v>
      </c>
      <c r="B32" s="6" t="s">
        <v>38</v>
      </c>
      <c r="C32" s="23">
        <v>15970849</v>
      </c>
      <c r="D32" s="26">
        <v>366042</v>
      </c>
      <c r="E32" s="29">
        <v>44000</v>
      </c>
      <c r="F32" s="29">
        <v>356309</v>
      </c>
      <c r="G32" s="29">
        <v>724283</v>
      </c>
      <c r="H32" s="29">
        <v>749890</v>
      </c>
      <c r="I32" s="15"/>
      <c r="J32" s="15">
        <v>0</v>
      </c>
      <c r="K32" s="15"/>
      <c r="L32" s="29">
        <f t="shared" si="1"/>
        <v>18211373</v>
      </c>
    </row>
    <row r="33" spans="1:12" ht="18.75" x14ac:dyDescent="0.25">
      <c r="A33" s="10" t="s">
        <v>61</v>
      </c>
      <c r="B33" s="11" t="s">
        <v>62</v>
      </c>
      <c r="C33" s="32">
        <v>10216022</v>
      </c>
      <c r="D33" s="30">
        <f t="shared" ref="D33:K33" si="7">D34+D35</f>
        <v>3010494</v>
      </c>
      <c r="E33" s="30">
        <f t="shared" si="7"/>
        <v>458579</v>
      </c>
      <c r="F33" s="30">
        <f t="shared" si="7"/>
        <v>32084</v>
      </c>
      <c r="G33" s="30">
        <f t="shared" si="7"/>
        <v>98551</v>
      </c>
      <c r="H33" s="30">
        <f t="shared" si="7"/>
        <v>-731656</v>
      </c>
      <c r="I33" s="20">
        <f t="shared" si="7"/>
        <v>0</v>
      </c>
      <c r="J33" s="20">
        <v>0</v>
      </c>
      <c r="K33" s="20">
        <f t="shared" si="7"/>
        <v>0</v>
      </c>
      <c r="L33" s="24">
        <f t="shared" si="1"/>
        <v>13084074</v>
      </c>
    </row>
    <row r="34" spans="1:12" ht="18.75" x14ac:dyDescent="0.25">
      <c r="A34" s="3" t="s">
        <v>18</v>
      </c>
      <c r="B34" s="6" t="s">
        <v>39</v>
      </c>
      <c r="C34" s="23">
        <v>10216022</v>
      </c>
      <c r="D34" s="26">
        <v>3010494</v>
      </c>
      <c r="E34" s="26">
        <v>458579</v>
      </c>
      <c r="F34" s="26">
        <v>32084</v>
      </c>
      <c r="G34" s="26">
        <v>98551</v>
      </c>
      <c r="H34" s="26">
        <v>-731656</v>
      </c>
      <c r="I34" s="17"/>
      <c r="J34" s="17">
        <v>0</v>
      </c>
      <c r="K34" s="15"/>
      <c r="L34" s="29">
        <f t="shared" si="1"/>
        <v>13084074</v>
      </c>
    </row>
    <row r="35" spans="1:12" ht="18.75" hidden="1" x14ac:dyDescent="0.25">
      <c r="A35" s="3"/>
      <c r="B35" s="6"/>
      <c r="C35" s="25"/>
      <c r="D35" s="26"/>
      <c r="E35" s="15"/>
      <c r="F35" s="15"/>
      <c r="G35" s="15"/>
      <c r="H35" s="15"/>
      <c r="I35" s="15"/>
      <c r="J35" s="15"/>
      <c r="K35" s="15"/>
      <c r="L35" s="29">
        <f t="shared" si="1"/>
        <v>0</v>
      </c>
    </row>
    <row r="36" spans="1:12" ht="19.5" customHeight="1" x14ac:dyDescent="0.25">
      <c r="A36" s="10" t="s">
        <v>63</v>
      </c>
      <c r="B36" s="11" t="s">
        <v>64</v>
      </c>
      <c r="C36" s="32">
        <v>11386103.26</v>
      </c>
      <c r="D36" s="30">
        <f t="shared" ref="D36:K36" si="8">D37+D38+D39+D40</f>
        <v>10000</v>
      </c>
      <c r="E36" s="30">
        <f t="shared" si="8"/>
        <v>0</v>
      </c>
      <c r="F36" s="30">
        <f t="shared" si="8"/>
        <v>0</v>
      </c>
      <c r="G36" s="30">
        <f t="shared" si="8"/>
        <v>166724.39000000001</v>
      </c>
      <c r="H36" s="30">
        <f t="shared" si="8"/>
        <v>16000</v>
      </c>
      <c r="I36" s="20">
        <f t="shared" si="8"/>
        <v>0</v>
      </c>
      <c r="J36" s="20">
        <f t="shared" si="8"/>
        <v>0</v>
      </c>
      <c r="K36" s="20">
        <f t="shared" si="8"/>
        <v>0</v>
      </c>
      <c r="L36" s="24">
        <f t="shared" si="1"/>
        <v>11578827.65</v>
      </c>
    </row>
    <row r="37" spans="1:12" ht="18.75" x14ac:dyDescent="0.25">
      <c r="A37" s="3">
        <v>1001</v>
      </c>
      <c r="B37" s="6" t="s">
        <v>40</v>
      </c>
      <c r="C37" s="23">
        <v>1018381</v>
      </c>
      <c r="D37" s="17"/>
      <c r="E37" s="29"/>
      <c r="F37" s="29"/>
      <c r="G37" s="29">
        <v>112712</v>
      </c>
      <c r="H37" s="29"/>
      <c r="I37" s="15"/>
      <c r="J37" s="15"/>
      <c r="K37" s="15"/>
      <c r="L37" s="29">
        <f t="shared" si="1"/>
        <v>1131093</v>
      </c>
    </row>
    <row r="38" spans="1:12" ht="18.75" x14ac:dyDescent="0.25">
      <c r="A38" s="2">
        <v>1003</v>
      </c>
      <c r="B38" s="6" t="s">
        <v>41</v>
      </c>
      <c r="C38" s="23">
        <v>75000</v>
      </c>
      <c r="D38" s="26">
        <v>10000</v>
      </c>
      <c r="E38" s="29"/>
      <c r="F38" s="29"/>
      <c r="G38" s="29"/>
      <c r="H38" s="29"/>
      <c r="I38" s="15"/>
      <c r="J38" s="15"/>
      <c r="K38" s="15"/>
      <c r="L38" s="29">
        <f t="shared" si="1"/>
        <v>85000</v>
      </c>
    </row>
    <row r="39" spans="1:12" ht="18.75" x14ac:dyDescent="0.25">
      <c r="A39" s="5">
        <v>1004</v>
      </c>
      <c r="B39" s="6" t="s">
        <v>42</v>
      </c>
      <c r="C39" s="23">
        <v>9161592.2599999998</v>
      </c>
      <c r="D39" s="17"/>
      <c r="E39" s="29"/>
      <c r="F39" s="29"/>
      <c r="G39" s="29">
        <v>54012.39</v>
      </c>
      <c r="H39" s="29"/>
      <c r="I39" s="15"/>
      <c r="J39" s="15"/>
      <c r="K39" s="15"/>
      <c r="L39" s="29">
        <f t="shared" si="1"/>
        <v>9215604.6500000004</v>
      </c>
    </row>
    <row r="40" spans="1:12" ht="21" customHeight="1" x14ac:dyDescent="0.25">
      <c r="A40" s="5">
        <v>1006</v>
      </c>
      <c r="B40" s="6" t="s">
        <v>43</v>
      </c>
      <c r="C40" s="23">
        <v>1131130</v>
      </c>
      <c r="D40" s="17"/>
      <c r="E40" s="29"/>
      <c r="F40" s="29"/>
      <c r="G40" s="15"/>
      <c r="H40" s="29">
        <v>16000</v>
      </c>
      <c r="I40" s="15"/>
      <c r="J40" s="15">
        <v>0</v>
      </c>
      <c r="K40" s="15"/>
      <c r="L40" s="29">
        <f t="shared" si="1"/>
        <v>1147130</v>
      </c>
    </row>
    <row r="41" spans="1:12" ht="21" customHeight="1" x14ac:dyDescent="0.25">
      <c r="A41" s="14" t="s">
        <v>65</v>
      </c>
      <c r="B41" s="11" t="s">
        <v>66</v>
      </c>
      <c r="C41" s="32">
        <v>3270202</v>
      </c>
      <c r="D41" s="30">
        <f t="shared" ref="D41:K41" si="9">D42</f>
        <v>15000</v>
      </c>
      <c r="E41" s="30">
        <f t="shared" si="9"/>
        <v>0</v>
      </c>
      <c r="F41" s="30">
        <f t="shared" si="9"/>
        <v>-149594</v>
      </c>
      <c r="G41" s="30">
        <f t="shared" si="9"/>
        <v>0</v>
      </c>
      <c r="H41" s="30">
        <f t="shared" si="9"/>
        <v>0</v>
      </c>
      <c r="I41" s="20">
        <f t="shared" si="9"/>
        <v>0</v>
      </c>
      <c r="J41" s="20">
        <f t="shared" si="9"/>
        <v>0</v>
      </c>
      <c r="K41" s="20">
        <f t="shared" si="9"/>
        <v>0</v>
      </c>
      <c r="L41" s="24">
        <f t="shared" si="1"/>
        <v>3135608</v>
      </c>
    </row>
    <row r="42" spans="1:12" ht="18" customHeight="1" x14ac:dyDescent="0.25">
      <c r="A42" s="5" t="s">
        <v>73</v>
      </c>
      <c r="B42" s="6" t="s">
        <v>74</v>
      </c>
      <c r="C42" s="23">
        <v>3270202</v>
      </c>
      <c r="D42" s="26">
        <v>15000</v>
      </c>
      <c r="E42" s="29"/>
      <c r="F42" s="29">
        <v>-149594</v>
      </c>
      <c r="G42" s="29"/>
      <c r="H42" s="29"/>
      <c r="I42" s="15"/>
      <c r="J42" s="15">
        <v>0</v>
      </c>
      <c r="K42" s="15"/>
      <c r="L42" s="29">
        <f t="shared" si="1"/>
        <v>3135608</v>
      </c>
    </row>
    <row r="43" spans="1:12" ht="18.75" hidden="1" x14ac:dyDescent="0.25">
      <c r="A43" s="5" t="s">
        <v>73</v>
      </c>
      <c r="B43" s="6" t="s">
        <v>74</v>
      </c>
      <c r="C43" s="25"/>
      <c r="D43" s="17"/>
      <c r="E43" s="29"/>
      <c r="F43" s="15"/>
      <c r="G43" s="29"/>
      <c r="H43" s="29"/>
      <c r="I43" s="15"/>
      <c r="J43" s="15"/>
      <c r="K43" s="15"/>
      <c r="L43" s="29">
        <f t="shared" si="1"/>
        <v>0</v>
      </c>
    </row>
    <row r="44" spans="1:12" ht="49.5" x14ac:dyDescent="0.25">
      <c r="A44" s="14" t="s">
        <v>67</v>
      </c>
      <c r="B44" s="11" t="s">
        <v>68</v>
      </c>
      <c r="C44" s="32">
        <v>290000</v>
      </c>
      <c r="D44" s="30">
        <f t="shared" ref="D44:K44" si="10">D45+D46+D47</f>
        <v>0</v>
      </c>
      <c r="E44" s="30">
        <f t="shared" si="10"/>
        <v>0</v>
      </c>
      <c r="F44" s="30">
        <f t="shared" si="10"/>
        <v>200000</v>
      </c>
      <c r="G44" s="30">
        <f t="shared" si="10"/>
        <v>163000</v>
      </c>
      <c r="H44" s="30">
        <f t="shared" si="10"/>
        <v>0</v>
      </c>
      <c r="I44" s="20">
        <f t="shared" si="10"/>
        <v>0</v>
      </c>
      <c r="J44" s="20">
        <f t="shared" si="10"/>
        <v>0</v>
      </c>
      <c r="K44" s="20">
        <f t="shared" si="10"/>
        <v>0</v>
      </c>
      <c r="L44" s="24">
        <f t="shared" si="1"/>
        <v>653000</v>
      </c>
    </row>
    <row r="45" spans="1:12" ht="49.5" x14ac:dyDescent="0.25">
      <c r="A45" s="5">
        <v>1401</v>
      </c>
      <c r="B45" s="6" t="s">
        <v>44</v>
      </c>
      <c r="C45" s="23">
        <v>290000</v>
      </c>
      <c r="D45" s="26"/>
      <c r="E45" s="29"/>
      <c r="F45" s="29"/>
      <c r="G45" s="29"/>
      <c r="H45" s="29"/>
      <c r="I45" s="15"/>
      <c r="J45" s="15"/>
      <c r="K45" s="15"/>
      <c r="L45" s="29">
        <f t="shared" si="1"/>
        <v>290000</v>
      </c>
    </row>
    <row r="46" spans="1:12" ht="18.75" x14ac:dyDescent="0.25">
      <c r="A46" s="5" t="s">
        <v>19</v>
      </c>
      <c r="B46" s="6" t="s">
        <v>45</v>
      </c>
      <c r="C46" s="23">
        <v>0</v>
      </c>
      <c r="D46" s="26"/>
      <c r="E46" s="29"/>
      <c r="F46" s="29"/>
      <c r="G46" s="29"/>
      <c r="H46" s="29"/>
      <c r="I46" s="15"/>
      <c r="J46" s="15"/>
      <c r="K46" s="15"/>
      <c r="L46" s="29">
        <f t="shared" si="1"/>
        <v>0</v>
      </c>
    </row>
    <row r="47" spans="1:12" ht="33" x14ac:dyDescent="0.25">
      <c r="A47" s="5">
        <v>1403</v>
      </c>
      <c r="B47" s="6" t="s">
        <v>46</v>
      </c>
      <c r="C47" s="26">
        <v>0</v>
      </c>
      <c r="D47" s="26">
        <v>0</v>
      </c>
      <c r="E47" s="29"/>
      <c r="F47" s="29">
        <v>200000</v>
      </c>
      <c r="G47" s="29">
        <v>163000</v>
      </c>
      <c r="H47" s="29"/>
      <c r="I47" s="15"/>
      <c r="J47" s="15"/>
      <c r="K47" s="15"/>
      <c r="L47" s="29">
        <f t="shared" si="1"/>
        <v>363000</v>
      </c>
    </row>
    <row r="48" spans="1:12" ht="21.75" customHeight="1" x14ac:dyDescent="0.25">
      <c r="A48" s="34" t="s">
        <v>20</v>
      </c>
      <c r="B48" s="35"/>
      <c r="C48" s="27">
        <f>C6+C15+C17+C19+C24+C27+C33+C36+C41+C44</f>
        <v>175815248.81</v>
      </c>
      <c r="D48" s="27">
        <f>D6+D15+D17+D19+D24+D27+D33+D36+D41+D44</f>
        <v>10931410.65</v>
      </c>
      <c r="E48" s="27">
        <f>E6+E15+E17+E19+E24+E27+E33+E36+E41+E44</f>
        <v>1194263.67</v>
      </c>
      <c r="F48" s="27">
        <f t="shared" ref="F48:H48" si="11">F6+F15+F17+F19+F24+F27+F33+F36+F41+F44</f>
        <v>3129130.66</v>
      </c>
      <c r="G48" s="27">
        <f t="shared" si="11"/>
        <v>7498742.3899999997</v>
      </c>
      <c r="H48" s="27">
        <f t="shared" si="11"/>
        <v>-2029480.48</v>
      </c>
      <c r="I48" s="21">
        <f>I6+I15+I17+I19+I24+I27+I33+I36+I41+I44</f>
        <v>0</v>
      </c>
      <c r="J48" s="21">
        <f>J6+J15+J17+J19+J24+J27+J33+J36+J41+J44</f>
        <v>0</v>
      </c>
      <c r="K48" s="21">
        <f>K6+K15+K17+K19+K24+K27+K33+K36+K41+K44</f>
        <v>0</v>
      </c>
      <c r="L48" s="24">
        <f>C48+D48+E48+F48+G48+H48</f>
        <v>196539315.69999999</v>
      </c>
    </row>
    <row r="49" spans="12:12" x14ac:dyDescent="0.25">
      <c r="L49" s="31">
        <f>L6+L15+L17+L19+L24+L27+L33+L36+L41+L44</f>
        <v>196539315.70000002</v>
      </c>
    </row>
  </sheetData>
  <mergeCells count="2">
    <mergeCell ref="A2:L2"/>
    <mergeCell ref="A48:B48"/>
  </mergeCells>
  <pageMargins left="0.39370078740157483" right="0" top="0.47244094488188981" bottom="0.19685039370078741" header="0.31496062992125984" footer="0.31496062992125984"/>
  <pageSetup paperSize="9" scale="45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Дьякова</dc:creator>
  <cp:lastModifiedBy>Богдановская Л. В.</cp:lastModifiedBy>
  <cp:lastPrinted>2020-03-19T12:22:39Z</cp:lastPrinted>
  <dcterms:created xsi:type="dcterms:W3CDTF">2015-05-13T12:52:11Z</dcterms:created>
  <dcterms:modified xsi:type="dcterms:W3CDTF">2021-05-27T12:54:53Z</dcterms:modified>
</cp:coreProperties>
</file>